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innavka.sharepoint.com/sites/2023ForprosjektVannSkagerrakInnakvaKLYNGE/Shared Documents/General/Leveranse fra SALT/"/>
    </mc:Choice>
  </mc:AlternateContent>
  <xr:revisionPtr revIDLastSave="1" documentId="13_ncr:1_{3D8DD7A3-E815-8745-99C6-59B7E23E3415}" xr6:coauthVersionLast="47" xr6:coauthVersionMax="47" xr10:uidLastSave="{042A5406-DAB5-4A25-B3B0-753619C3937F}"/>
  <bookViews>
    <workbookView xWindow="-38520" yWindow="-120" windowWidth="38640" windowHeight="21240" activeTab="5" xr2:uid="{0D2A9607-C92B-A54F-A7D6-7DAA01C85868}"/>
  </bookViews>
  <sheets>
    <sheet name="Om katalogen" sheetId="2" r:id="rId1"/>
    <sheet name="Kjernelitteratur" sheetId="8" r:id="rId2"/>
    <sheet name="Tilstøtende litteratur" sheetId="10" r:id="rId3"/>
    <sheet name="Overvåkningsprogram og prosjekt" sheetId="12" r:id="rId4"/>
    <sheet name="Overvåkningsrapporter" sheetId="15" r:id="rId5"/>
    <sheet name="Databaser" sheetId="13" r:id="rId6"/>
    <sheet name="Utvalgte tidsserier" sheetId="14" r:id="rId7"/>
    <sheet name="Oppdrettsundersøkelser" sheetId="1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0" l="1"/>
  <c r="F18" i="10"/>
  <c r="F17" i="10"/>
  <c r="F16" i="10"/>
  <c r="F15" i="10"/>
  <c r="F14" i="10"/>
  <c r="F13" i="10"/>
  <c r="F11" i="10"/>
  <c r="F10" i="10"/>
  <c r="F9" i="10"/>
  <c r="F7" i="10"/>
  <c r="F6" i="10"/>
  <c r="F5" i="10"/>
  <c r="F4" i="10"/>
  <c r="F3" i="10"/>
  <c r="F2" i="10"/>
</calcChain>
</file>

<file path=xl/sharedStrings.xml><?xml version="1.0" encoding="utf-8"?>
<sst xmlns="http://schemas.openxmlformats.org/spreadsheetml/2006/main" count="1207" uniqueCount="644">
  <si>
    <t xml:space="preserve">Katalogen inneholder en oversikt over kilder tilknyttet temaet næringssalter i Skagerrak. Den er inndelt etter kildetype. Nedenfor følger en oversikt over type kilder og hva katalogen inneholder av informasjon om hver av dem: </t>
  </si>
  <si>
    <t>Katalogens inndeling</t>
  </si>
  <si>
    <t>Inneholder</t>
  </si>
  <si>
    <t>Kjernelitteratur</t>
  </si>
  <si>
    <t>Litteratur om temaet næringssalt i Skagerrak og tilstøtende havområder</t>
  </si>
  <si>
    <t>Tilstøtende litteratur</t>
  </si>
  <si>
    <t>Litteratur om tema tilknyttet hovedtematikken</t>
  </si>
  <si>
    <t>Overvåkningsprogram og prosjekt</t>
  </si>
  <si>
    <t>Norske, svenske og danske overvåkningsprogrammer, og norske prosjekter tilknyttet tematikken</t>
  </si>
  <si>
    <t>Overvåkningsrapporter</t>
  </si>
  <si>
    <t>Informasjon om publiserte rapporter fra overvåkningsprogrammene</t>
  </si>
  <si>
    <t>Databaser</t>
  </si>
  <si>
    <t>Databaser hvor man har tilgang på data fra blant annet de ulike overvåkningsprogrammene</t>
  </si>
  <si>
    <t>Utvalgte tidsserier</t>
  </si>
  <si>
    <t>Utvalgte prøvestasjoner i Skagerrak med prøvetaking av relevante parametre over lengre tid</t>
  </si>
  <si>
    <t>Oppdrettsundersøkelser</t>
  </si>
  <si>
    <t>Undersøkelser i forbindelse med oppdrett i Agder, oversikt fra Rådgivende Biologer</t>
  </si>
  <si>
    <t xml:space="preserve">Kolonnebeskrivelse for "Kjernelitteratur" </t>
  </si>
  <si>
    <t>Format</t>
  </si>
  <si>
    <t>Hva slags publikasjon: vitenskapelig artikkel, bok, rapport</t>
  </si>
  <si>
    <t>Tilhørighet</t>
  </si>
  <si>
    <t>Hvilke institusjoner forfatterne tilhører</t>
  </si>
  <si>
    <t>Forfattere</t>
  </si>
  <si>
    <t>Hvem har skrevet publikasjonen</t>
  </si>
  <si>
    <t>Tittel</t>
  </si>
  <si>
    <t>Tittel på publikasjonen</t>
  </si>
  <si>
    <t>År</t>
  </si>
  <si>
    <t>Publiseringsår</t>
  </si>
  <si>
    <t>DOI</t>
  </si>
  <si>
    <t>Digital Object Identifier - varig og unik identifikator for publikasjonen</t>
  </si>
  <si>
    <t>Kort beskrivelse</t>
  </si>
  <si>
    <t>Sammendrag fra publikasjonen</t>
  </si>
  <si>
    <t>Geografisk utstrekning</t>
  </si>
  <si>
    <t>Hvilke områder inngår i publikasjonen</t>
  </si>
  <si>
    <t>Tidsutstrekning</t>
  </si>
  <si>
    <t>Tidsutstrekningen for data brukt i publikasjonen</t>
  </si>
  <si>
    <t>Stikkord</t>
  </si>
  <si>
    <t>Nøkkelord definert i publikasjonen</t>
  </si>
  <si>
    <t>Avkrysningskategorier knyttet til næringssalter og eutrofiering</t>
  </si>
  <si>
    <t>DIN</t>
  </si>
  <si>
    <t>Løst uorganisk nitrogen: nitrat, nitritt, ammonium</t>
  </si>
  <si>
    <t>DIP</t>
  </si>
  <si>
    <t>Løst uorganisk nitrogen: fosfat</t>
  </si>
  <si>
    <r>
      <t xml:space="preserve">Chl </t>
    </r>
    <r>
      <rPr>
        <i/>
        <sz val="12"/>
        <color theme="1"/>
        <rFont val="Calibri Light"/>
        <family val="2"/>
        <scheme val="major"/>
      </rPr>
      <t>a</t>
    </r>
  </si>
  <si>
    <r>
      <t xml:space="preserve">Klorofyll </t>
    </r>
    <r>
      <rPr>
        <i/>
        <sz val="12"/>
        <color theme="1"/>
        <rFont val="Calibri Light"/>
        <family val="2"/>
        <scheme val="major"/>
      </rPr>
      <t>a</t>
    </r>
    <r>
      <rPr>
        <sz val="12"/>
        <color theme="1"/>
        <rFont val="Calibri Light"/>
        <family val="2"/>
        <scheme val="major"/>
      </rPr>
      <t xml:space="preserve"> - mål for planteplankton</t>
    </r>
  </si>
  <si>
    <t>POx</t>
  </si>
  <si>
    <t>Partikulært organisk karbon, nitrogen, fosfor</t>
  </si>
  <si>
    <t>TC</t>
  </si>
  <si>
    <t>Totalt karbon</t>
  </si>
  <si>
    <t>TN</t>
  </si>
  <si>
    <t>Totalt nitrogen</t>
  </si>
  <si>
    <t>TP</t>
  </si>
  <si>
    <t>Totalt fosfor</t>
  </si>
  <si>
    <t>CDOM</t>
  </si>
  <si>
    <t>Farga løst organisk materiale</t>
  </si>
  <si>
    <t>Avkrysningskategorier knyttet til geografisk utstrekning</t>
  </si>
  <si>
    <t>Skagerrak</t>
  </si>
  <si>
    <t>Nordsjøen</t>
  </si>
  <si>
    <t>Kattegat</t>
  </si>
  <si>
    <t>Østersjøen</t>
  </si>
  <si>
    <t>Oslofjorden</t>
  </si>
  <si>
    <t>Kolonnebeskrivelse for "Tilstøtende litteratur"</t>
  </si>
  <si>
    <t xml:space="preserve">Journal </t>
  </si>
  <si>
    <t xml:space="preserve">Hvilken journal publikasjonen er publisert i </t>
  </si>
  <si>
    <t>Sammendrag</t>
  </si>
  <si>
    <t xml:space="preserve">Sammendrag fra publikasjon </t>
  </si>
  <si>
    <t>Kolonnebeskrivelse for "Overvåkningsprogram og prosjekt" og "Databaser"</t>
  </si>
  <si>
    <t>Overvåkningsprogram eller prosjekt</t>
  </si>
  <si>
    <t>Navn på prosjekt/program</t>
  </si>
  <si>
    <t>Finansiering/oppdragsgiver</t>
  </si>
  <si>
    <t>Hvem står bak oppdraget</t>
  </si>
  <si>
    <t>Gjennomføring/institusjon</t>
  </si>
  <si>
    <t>Hvem gjennomfører oppdraget</t>
  </si>
  <si>
    <t>Lenke til informasjon</t>
  </si>
  <si>
    <t>Lenke til informasjon om programmet/prosjektet</t>
  </si>
  <si>
    <t>Lenke til data</t>
  </si>
  <si>
    <t>Lenke til hvor man finner dataene fra prorgrammet/prosjektet</t>
  </si>
  <si>
    <t>Beskrivelse av hva programmet/prosjektet går ut på</t>
  </si>
  <si>
    <t>Filformat</t>
  </si>
  <si>
    <t>Hvilke(t) filformat dataene finnes i</t>
  </si>
  <si>
    <t>Hvilke geografiske områder inngår i programmet/prosjektet</t>
  </si>
  <si>
    <t>Start- og eventuell sluttår for programmet/prosjektet</t>
  </si>
  <si>
    <t>Chl a</t>
  </si>
  <si>
    <t>Klorofyll a - mål for planteplankton</t>
  </si>
  <si>
    <t>POC</t>
  </si>
  <si>
    <t>Partikulært organisk karbon</t>
  </si>
  <si>
    <t>PON</t>
  </si>
  <si>
    <t>Partikulært organisk nitrogen</t>
  </si>
  <si>
    <t>POP</t>
  </si>
  <si>
    <t>Partikulært organisk fosfor</t>
  </si>
  <si>
    <t>Kolonnebeskrivelse for "Overvåkningsrapporter"</t>
  </si>
  <si>
    <t>Program</t>
  </si>
  <si>
    <t>Hvilket overvåkningsprogram rapporten tilhører</t>
  </si>
  <si>
    <t>Tittel på rapport</t>
  </si>
  <si>
    <t>Årstall</t>
  </si>
  <si>
    <t>Bestiller</t>
  </si>
  <si>
    <t>Hvem står bak overvåkningsprogrammet</t>
  </si>
  <si>
    <t>Gjennomføring</t>
  </si>
  <si>
    <t>Hvem har skrevet rapporten</t>
  </si>
  <si>
    <t>Lenke</t>
  </si>
  <si>
    <t>Hvor finnes rapporten</t>
  </si>
  <si>
    <t>Kolonnebeskrivelse for "Utvalgte tidsserier"</t>
  </si>
  <si>
    <t>Beskrivelse (fra Vannmiljø)</t>
  </si>
  <si>
    <t>Beskrivelse hentet fra Vannmiljø om hvilke overvåkningsprogram/prøvetakingsprogram stasjonen er og har blitt brukt.</t>
  </si>
  <si>
    <t>Ammonium</t>
  </si>
  <si>
    <t>Fosfat</t>
  </si>
  <si>
    <r>
      <t xml:space="preserve">Chla </t>
    </r>
    <r>
      <rPr>
        <i/>
        <sz val="12"/>
        <color theme="1"/>
        <rFont val="Calibri Light"/>
        <family val="2"/>
        <scheme val="major"/>
      </rPr>
      <t>a</t>
    </r>
  </si>
  <si>
    <r>
      <t xml:space="preserve">Klorofyll </t>
    </r>
    <r>
      <rPr>
        <i/>
        <sz val="12"/>
        <color theme="1"/>
        <rFont val="Calibri Light"/>
        <family val="2"/>
        <scheme val="major"/>
      </rPr>
      <t>a</t>
    </r>
  </si>
  <si>
    <t>Marint planteplankton nEQR eutrofiering</t>
  </si>
  <si>
    <t>Normalisert økologisk kvalitetskvotient for marint planteplankton</t>
  </si>
  <si>
    <t>Nitrat</t>
  </si>
  <si>
    <t>Nitrat + nitritt</t>
  </si>
  <si>
    <t>Nitritt</t>
  </si>
  <si>
    <t>Siktedyp</t>
  </si>
  <si>
    <t>Total biomasse dyreplankton per arealenhet</t>
  </si>
  <si>
    <t>Tids-utstrekning</t>
  </si>
  <si>
    <r>
      <t xml:space="preserve">Chl </t>
    </r>
    <r>
      <rPr>
        <b/>
        <i/>
        <sz val="12"/>
        <color rgb="FF064D49"/>
        <rFont val="Georgia"/>
        <family val="1"/>
      </rPr>
      <t>a</t>
    </r>
  </si>
  <si>
    <t>Vitenskapelig artikkel</t>
  </si>
  <si>
    <t>Norwegian Institute for Water Research (NIVA), Grimstad, Oslo, Norway
Centre for Coastal Research (CCR), University of Agder, Norway
University of Agder (UiA), Kristiansand, Norway
Institute for Marine Research (IMR), Flødevigen Research Station, Norway</t>
  </si>
  <si>
    <t>Frigstad, H., Andersen, G.S., Trannum, H.C., McGovern, M., Naustvoll, L.J., Kaste, O., Deininger, A., Hjermann, D.O.</t>
  </si>
  <si>
    <t>Three decades of change in the Skagerrak coastal ecosystem, shaped by eutrophication and coastal darkening</t>
  </si>
  <si>
    <t>10.1016/j.ecss.2022.108193</t>
  </si>
  <si>
    <t>The aims are to: 1) analyse long-term trends in riverine loadings to Skagerrak, changes in coastal water quality and pelagic and benthic species composition, and 2) to describe the relationships between human drivers (eutrophication and coastal darkening) and community structure of benthic communities.</t>
  </si>
  <si>
    <t>Skagerrak med påvirkninger fra land og omliggende havområder.</t>
  </si>
  <si>
    <t>(i hovedsak) 1990-2016</t>
  </si>
  <si>
    <t>Biogeochemistry, Benthic communities, Phytoplankton, Climatic changes, Coastal darkening, Environmental monitoring, Skagerrak</t>
  </si>
  <si>
    <t>X</t>
  </si>
  <si>
    <t>Centre for Coastal Research, University of Agder, Kristiansand, Norway
Norwegian Institute for Water Research (NIVA), Oslo, Norway
Centre for Coastal Research, University of Agder, Kristiansand, Norway</t>
  </si>
  <si>
    <t>Deininger, A., Kaste, O., Frigstad, H., Austnes, K.</t>
  </si>
  <si>
    <t>Organic nitrogen steadily increasing in Norwegian rivers draining to the Skagerrak coast</t>
  </si>
  <si>
    <t>10.1038/s41598-020-75532-5</t>
  </si>
  <si>
    <t>By combining long-term atmospheric and riverine monitoring data of the five major Norwegian rivers draining to the Skagerrak coast, we show that over the past 27 years (1990-2017) river water nutrient composition, and specifically N stoichiometry has been steadily shifting from inorganic to organic fractions, with correlations to changes in human pressures (air pollution), but especially climate (precipitation, temperature, discharge).</t>
  </si>
  <si>
    <t>Norske elver som renner ut i Skagerrak</t>
  </si>
  <si>
    <t>1990-2017</t>
  </si>
  <si>
    <t>Inorganic nitrogen, resource, stoichiometry, atmospheric deposition, freshwater, carbon, trends, lakes, nutrients, bioavailability, phosphorus.</t>
  </si>
  <si>
    <t>Faculty of Geosciences, University of Szczecin, Szczecin, Poland
Uni Research Climate, Bjerknes Centre for Climate Research, Bergen, Norway
Leibniz Institute for Baltic Sea Research (IOW), Warnemünde, Germany
Department of Earth Science, University of Bergen, Norway</t>
  </si>
  <si>
    <t>Binczewska, A., Risebrobakken, B., Asteman, IP., Moros, M., Tisserand, A., Jansen, E., Witkowski, A.,</t>
  </si>
  <si>
    <t>Coastal primary productivity changes over the last millennium: a case study from the Skagerrak (North Sea)</t>
  </si>
  <si>
    <t>10.5194/bg-15-5909-2018</t>
  </si>
  <si>
    <t>A comprehensive multi-proxy study on two sediment cores from the western and central Skagerrak was performed in order to detect the variability and causes of marine primary productivity changes in the investigated region over the last 1100 years. (...). For the period from similar to CE 1700 to the present day, our data point to an increased nutrient content in the Skagerrak waters. This increased nutrient content was likely caused by enhanced inflow of warm Atlantic water, increased Baltic outflow, intensified river runoff, and enhanced human impact through agricultural expansion and industrial development.</t>
  </si>
  <si>
    <t>900 - i dag</t>
  </si>
  <si>
    <t>Atlantic oscillation, baltic sea, oxygen concentrations, benthic foraminifera, gullmar fjord, climate variations, carbon isotopes, gadus-morhua, variability, water</t>
  </si>
  <si>
    <t>Norwegian Institute for Water Research (NIVA), Gaustadalléen 21, 0349 Oslo, Norway
Department of Biosciences, University of Oslo, PO Box 1066, Blindern, 0316 Oslo, Norway
Institute of Marine Research, Flødevigen Research Station, Nye Flødevigveien 20, 4817 His, Norway</t>
  </si>
  <si>
    <t>Norderhaug, KM., Gundersen, H., Pedersen, A ., Moy, F., Green, N., Walday, MG., Gitmark, JK., Ledang, AB., Bjerkeng, B., Hjermann, DO., Trannum, HC.</t>
  </si>
  <si>
    <t>Effects of climate and eutrophication on the diversity of hard bottom communities on the Skagerrak coast 1990-2010</t>
  </si>
  <si>
    <t>10.3354/meps11306</t>
  </si>
  <si>
    <t>Eutrophication is one of the most serious environmental problems in the Skagerrak, and climate change may increase eutrophication in the future. This study focused on the effects of eutrophication and climate, and the interactions between these 2 factors, on biodiversity in rocky bottom communities on the outer Skagerrak coast. Monitoring data from the period 1990 to 2010 including macroalgae, sessile fauna and physical and hydrochemical data were analysed. </t>
  </si>
  <si>
    <t>1990-2010</t>
  </si>
  <si>
    <t>Institute of Marine Research, Bergen, Norway
Department of Geosciences, University of Oslo, Oslo, Norway</t>
  </si>
  <si>
    <t>Kristiansen, T., Aas, E.</t>
  </si>
  <si>
    <t>Water type quantification in the Skagerrak, the Kattegat and off the Jutland west coast</t>
  </si>
  <si>
    <t>10.1016/j.oceano.2014.11.002</t>
  </si>
  <si>
    <t>An extensive data series of salinity, nutrients and coloured dissolved organic material (CDOM) was collected in the Skagerrak, the northern part of the Kattegat and off the Jutland west coast in April each year during the period 1996-2000, by the Institute of Marine Research in Norway. In this month, after the spring bloom, German Bight Water differs from its surrounding waters by a higher nitrate content and higher nitrate/phosphate and nitrate/silicate ratios. The spreading of this water type into the Skagerrak is of special interest with regard to toxic algal blooms.</t>
  </si>
  <si>
    <t>Skagerrak, nordlige deler av Kattegat og vestkysten av Jutland (Jylland)</t>
  </si>
  <si>
    <t>1996-2000</t>
  </si>
  <si>
    <t>German Bight, Kattegat, Skagerrak, Water types, CDOM</t>
  </si>
  <si>
    <t>Department of Systems Ecology, Stockholm University, SE-10691 Stockholm, Sweden</t>
  </si>
  <si>
    <t>Savchuk, OP.</t>
  </si>
  <si>
    <t>Resolving the Baltic Sea into seven subbasins: N and P budgets for 1991-1999</t>
  </si>
  <si>
    <t>10.1016/j.jmarsys.2004.08.005</t>
  </si>
  <si>
    <t>Total nitrogen and phosphorus budgets based on more than 32,000 oceanographic stations have been constructed for the first time for all seven major marine basins within the Baltic Sea, including the Kattegat. The budgets show that the Baltic Sea annually exported to Skagerrak masses of nutrients equivalent to 15% of nitrogen and 45% of phosphorus inputs from land and atmosphere during the period studied.</t>
  </si>
  <si>
    <t>Østersjøen, Kattegatt, Skagerrak</t>
  </si>
  <si>
    <t>1991-1999</t>
  </si>
  <si>
    <t>nitrogen, phosphorus, biogeochemical budgets, network analyses, Baltic Sea</t>
  </si>
  <si>
    <t>Division of Marine Environment, Institute of Marine Research, P.O. Box 1870 Nordnes, N-5817 Bergen, Norway</t>
  </si>
  <si>
    <t>Skogen, MD., Soiland, H., Svendsen, E.</t>
  </si>
  <si>
    <t>Effects of changing nutrient loads to the North Sea</t>
  </si>
  <si>
    <t>10.1016/j.jmarsys.2003.11.013</t>
  </si>
  <si>
    <t>The environmental effects of river nutrient loads to the North Sea have been investigated using a numerical biophysical model, NORWECOM, to perform different reduction scenarios. The simulations demonstrate that the river nutrients have a significant contribution on the annual primary production, both in the southern North Sea, in Skagerrak and along the Norwegian west coast.</t>
  </si>
  <si>
    <t>Sørlige Nordsjeøn, Skagerrak ogvestkysten av Norge.</t>
  </si>
  <si>
    <t>1988-1989</t>
  </si>
  <si>
    <t>ecosystem model, North Sea, eutrophication, river nutrients, reduction scenarios, N/P ratio</t>
  </si>
  <si>
    <t>National Environmental Research Institute, Fredriksborgvej 399, DK-4000 Roskilde, Denmark
Göteborg University, Box 460 SE-405 30 Göteborg, Sweden</t>
  </si>
  <si>
    <t>Rasmussen, B., Gustafsson, BG.</t>
  </si>
  <si>
    <t>Computation of nutrient pools and fluxes at the entrance to the Baltic Sea, 1974-1999</t>
  </si>
  <si>
    <t>10.1016/S0278-4343(02)00237-6</t>
  </si>
  <si>
    <t xml:space="preserve">Monthly time series of nutrient pools and transport in the Baltic Entrance were computed for the period 1974-1999 from a combination of hydrodynamic model results and observational data obtained in national monitoring programmes. Significant seasonal variations in both nutrient pools and transport were found. For example, inflowing dense nutrient-rich Skagerrak water causes net transport of dissolved inorganic phosphorus (DIP) and inorganic nitrogen (DIN) towards the Baltic during summer where surface concentrations are low. Surface-water concentrations of DIN and DIP increase during winter and the net transport may reverse. </t>
  </si>
  <si>
    <t xml:space="preserve">Østersjøen, Skagerrak og Kattegat. </t>
  </si>
  <si>
    <t>1974-1999</t>
  </si>
  <si>
    <t>DIN, TN, DIP, TP, estuary, monitoring data</t>
  </si>
  <si>
    <t>Bok</t>
  </si>
  <si>
    <t>Department of Water and Environmental Studies, Linköping University, S-581 83 Linköping, Sweden</t>
  </si>
  <si>
    <t>Danielsson, Å.</t>
  </si>
  <si>
    <t>Spatial scales for metals and nutrient concentrations in sediments</t>
  </si>
  <si>
    <t>10.1002/1099-095X(200009/10)11:5&lt;523::AID-ENV454&gt;3.0.CO;2-8</t>
  </si>
  <si>
    <t>This study aims at finding spatial scales for metals and nutrients in the surficial sediments of Kattegat and Skagerrak. The interest is to find typical length scales, spatial trends, the influence of known sources and to couple these with deposition patterns. Differences between the two regions are revealed. Variogram functions and Multivariate Sequential Permutation Analysis are used to analyse these patterns and multiple regression analysis was used to test the influence of known sources.</t>
  </si>
  <si>
    <t>Kattegat og Skagerrak</t>
  </si>
  <si>
    <t>coastal sediments, heavy metals, nutrients, variogram, MSPA</t>
  </si>
  <si>
    <t>Department of Marine Sciences, University of Gothenburg, P.O. Box 460, SE 405 30, Sweden
50 Long Acre, Bingham, Nottingham NG13 8AH, UK
Department of Meteorology (MISU), Stockholm University, SE 106 91 Stockholm, Sweden
Swedish Meteorological and Hydrological Institute (SMHI), Sven Källfelts gata 15, SE 426 71 Västra Frölunda, Sweden</t>
  </si>
  <si>
    <t>Björk, G., Nordberg, K., Arneborg, L., Bornmalm, L., Harland, R., Robijn, A., Ödalen, M.</t>
  </si>
  <si>
    <t>Seasonal oxygen depletion in a shallow sill fjord on the Swedish west coast</t>
  </si>
  <si>
    <t>10.1016/j.jmarsys.2017.06.004</t>
  </si>
  <si>
    <t>During the summer of 2008, oxygen depleted water, between 5 and 12 m depth, was discovered in Sannasfjord on the Swedish west coast. The resulting sediments were black, benthic macrofauna were absent and Beggiatoa bacterial mats were a characteristic feature. This phenomenon, which was observed several years in a row, appears to be a relatively new phenomenon starting in the mid-1980s. In this study we attempt to find the underlying causes by investigating climatic effects (temperature, wind and precipitation), the local supply of nutrients from land, ecosystem change and the supply of organic material from the open Skagerrak. </t>
  </si>
  <si>
    <t>Skagerrak og vestkysten av Sverige</t>
  </si>
  <si>
    <t>2008-2012</t>
  </si>
  <si>
    <t>Oxygen conditions, hypoxia, shallow fjord, swedish west coast, marine benthic hypoxia, gullmar fjord, recent sediments, dinoflagellate cysts, hydrographic data, algal mats, skagerrak, sweden, waters, foraminifera</t>
  </si>
  <si>
    <t>X (TOC)</t>
  </si>
  <si>
    <t>NIVA Denmark Water Research, Ørestads Boulevard 73, 2300 Copenhagen S, Denmark
Baltic Nest Institute, Aarhus University, Frederiksborgvej 399, 4000 Roskilde, Denmark
Marine Research Centre, Finnish Environment Institute, Mechelininkatu 34A, 00251 Helsinki, Finland
Department of Bioscience, Aarhus University, Frederiksborgvej 399, 4000 Roskilde, Denmark
Department of Geology, Geobiosphere Science Centre, Lund University, S ̈olvesgatan 12, 22362 Lund, Sweden
Lundbeck Pharma, Ottilavej 9, 2500 Valby, Denmark
HELCOM Secretariat, Katajanokanlaituri 6B, 00160 Helsinki, Finland
Baltic Nest Institute, Baltic Sea Centre, Stockholm University, Svante Arrhenius v ̈ag 21A, 10691 Stockholm, Sweden
Tv ̈arminne Zoological Station, University of Helsinki, JA Palmenin tie 260, 10900 Hanko, Finland</t>
  </si>
  <si>
    <t>Andersen, JH., Carstensen, J., Conley, DJ., Dromph, K., Fleming-Lehtinen, V., Gustafsson, BG., Josefson, AB., Norkko, A., Villnäs, A., Murray, C.</t>
  </si>
  <si>
    <t>Long-term temporal and spatial trends in eutrophication status of the Baltic Sea</t>
  </si>
  <si>
    <t>10.1111/brv.12221</t>
  </si>
  <si>
    <t>Much of the Baltic Sea is currently classified as 'affected by eutrophication'. The causes for this are twofold. First, current levels of nutrient inputs (nitrogen and phosphorus) from human activities exceed the natural processing capacity with an accumulation of nutrients in the Baltic Sea over the last 50-100 years. Secondly, the Baltic Sea is naturally susceptible to nutrient enrichment due to a combination of long retention times and stratification restricting ventilation of deep waters. Here, based on a unique data set collated from research activities and long-term monitoring programs, we report on the temporal and spatial trends of eutrophication status for the open Baltic Sea over a 112-year period using the HELCOM Eutrophication Assessment Tool (HEAT 3.0).</t>
  </si>
  <si>
    <t>Østersjøen og Kattegat.</t>
  </si>
  <si>
    <t>1901-2012</t>
  </si>
  <si>
    <t>Eutrophication, assessment, nutrient enrichment, chlorophyll-a, benthic communities, hypoxia, indicators, baltic sea, danish straits, evidence-based management, ecological qualit, yskagerrak-kattegat, climate-change, north-sea, nitrogen, ecosystem, benthos</t>
  </si>
  <si>
    <t>Leibniz Institute for Baltic Sea Research Warnemünde, Rostock, Germany
Department of Bioscience, Aarhus University, Roskilde, Denmark</t>
  </si>
  <si>
    <t>Radtke, H., Maar, M.</t>
  </si>
  <si>
    <t>Estimating the effective nitrogen import: An example for the North Sea-Baltic Sea boundary</t>
  </si>
  <si>
    <t>10.1002/2016JG003516</t>
  </si>
  <si>
    <t>Semienclosed water bodies such as the Baltic Sea are prone to eutrophication problems. If local nutrient abatement measures are taken to tackle these problems, their success may be limited if a strong nutrient exchange with the adjacent waters exists. The quantification of this exchange is therefore essential to estimate its impact on the ecosystem status. At the example of the Baltic Sea and the North Sea, we illustrate that neither gross transports nor net transports of nutrients have a strong informative value in this context. Instead, we define an effective import as the import of nutrients which have not been inside the Baltic Sea before and estimate it in an ecological model with a nutrient-tagging technique. This effective import of bioreactive nitrogen from the Skagerrak to the Kattegat amounts to 103kt/yr; from Kattegat to Belt Sea it is 54kt/yr. The nitrogen exchange is therefore 30% stronger than other estimates, e.g., based on import in the deep water, suggest. An isolated view on the Baltic Sea and the North Sea in terms of eutrophication, as it is practiced in management today, is therefore questionable.</t>
  </si>
  <si>
    <t>Østersjøen, Kattegat, Skagerrak, "Great Belt", "German Belt", Nordsjøen,</t>
  </si>
  <si>
    <t>2001-2007</t>
  </si>
  <si>
    <t xml:space="preserve">Nutrient transport, nitrogen, baltic sea, north sea, tagging, water, model, nutrients, skagerrak, inflows
</t>
  </si>
  <si>
    <t>X (også DON)</t>
  </si>
  <si>
    <t>Center for Ocean and Ice, Danish Meteorological Institute, Copenhagen, Denmark, and Institute of Atmospheric Physics, Chinese Academy of Sciences, Beijing, China</t>
  </si>
  <si>
    <t>Fu, WW.</t>
  </si>
  <si>
    <t>On the Role of Temperature and Salinity Data Assimilation to Constrain a Coupled Physical-Biogeochemical Model in the Baltic Sea</t>
  </si>
  <si>
    <t>10.1175/JPO-D-15-0027.1</t>
  </si>
  <si>
    <t>A three-dimensional variational data assimilation (3DVAR) method is implemented in a coupled physical-biogeochemical (CPB) model in the Baltic Sea. (...). Compared with in situ observations, the mean biases of chlorophyll a (Chl), dissolved inorganic nitrogen (DIN) and phosphorus (DIP) are decreased by 0.09 mg m(-3) (15.5%), 0.19 mmol m(-3) (9%), and 0.15 mmol m(-3) (23%). Physical data assimilation also improves the simulated variability of Chl, DIN, and DIP and their correlations with observation. Compared with satellite observations, the mean bias of surface chlorophyll is reduced by 0.10-0.32 mg m(-3) especially in the Skagerrak-Kattegat area and Bornholm basin.</t>
  </si>
  <si>
    <t xml:space="preserve">Østersjøen, kattegat, Skagerrak, "Bornholm basin". </t>
  </si>
  <si>
    <t>2000-2009</t>
  </si>
  <si>
    <t>In situ oceanic observation, sEcosystem effects, Application. sData assimilation, Observational techniques and algorithms, Regional models, Models and modeling, Coupled models</t>
  </si>
  <si>
    <t>Uni Bjerknes Centre, Uni Research, Allégaten 55, 5007 Bergen, Norway
Bjerknes Centre for Climate Research, Allégaten 55, 5007 Bergen, Norway
Geophysical Institute, University of Bergen, Allégaten 70, 5007 Bergen, Norway
Department of Biology, University of Oslo, P.O. Box 1066, Blindern, 0316 Oslo, Norway
Institute of Marine Research, P.O. Box 1870, 5817 Bergen, Norway
Institute of Marine Research, Flødevigen Research Station, Nye Flødevigveien 20, 4814 His, Norway
Norwegian Institute for Water Research, Thormøhlensgate 53D, 5006 Bergen, Norway</t>
  </si>
  <si>
    <t>Frigstad, H., Andersen, T., Hessen, DO., Jeansson, E., Skogen, M.,  Naustvoll, LJ ., Miles, MW., Johannessen, T., Bellerby, RGJ.</t>
  </si>
  <si>
    <t>Long-term trends in carbon, nutrients and stoichiometry in Norwegian coastal waters: Evidence of a regime shift</t>
  </si>
  <si>
    <t>10.1016/j.pocean.2013.01.006</t>
  </si>
  <si>
    <t>A 20-year time series from the Norwegian Coastal Current was explored to examine the effects of advected nutrient supply from the southern North Sea and of large-scale climate variability on hydrography, nutrients and particulate organic matter (seston), focusing on trends in the January to April period in the upper layers (0-30 m). The interannual variability in hydrography, nutrients and seston was correlated with the NAO index, mostly through the inflow of nutrient-rich waters from the southern North Sea.</t>
  </si>
  <si>
    <t>Skagerrak, norske elver, Kattegat, Nordsjøen, "German Bight".</t>
  </si>
  <si>
    <t xml:space="preserve">North-atlantic oscillation, fresh-water, macroalgal vegetation, humic acids, sea, marine, eutrophication, variability, skagerrak, phytoplankton
</t>
  </si>
  <si>
    <t>Department of Marine Ecology, Institute of Biological Sciences, Aarhus University, Ole Worms Allé 1, Build. 1134, Århus C, Denmark</t>
  </si>
  <si>
    <t>Lund-Hansen, LC.</t>
  </si>
  <si>
    <t>Subsurface chlorophyll maximum (SCM) location and extension in the water column as governed by a density interface in the strongly stratified Kattegat estuary</t>
  </si>
  <si>
    <t>10.1007/s10750-011-0761-x</t>
  </si>
  <si>
    <t>The aims of the study were to analyse the relations between the physics of a water column and the location of the subsurface chlorophyll maximum (SCM) peaks in a strongly stratified estuary. Could extension and depth location of the SCM be explained by the physical conditions in terms of water column stratification and density interface?</t>
  </si>
  <si>
    <t>Skagerrak til Østersjøen (med Kattegat, "Belt sea" og  sør-vest østersjøen. Og input fra Nordsjøen.</t>
  </si>
  <si>
    <t>Subsurface chlorophyll maxima, stratification, density interface, nutrients, kattegat, phytoplankton motility, entrance, fluorescence, gulf, methodology, skagerrak. survival, summer, layer, south</t>
  </si>
  <si>
    <t>Leibniz Institute for Baltic Sea Research, Dep. of Biological Oceanography, 18119 Rostock-Warnemünde, Seestrasse 15, Germany</t>
  </si>
  <si>
    <t>Nausch, M., Nausch, G.</t>
  </si>
  <si>
    <t>Dissolved phosphorus in the Baltic Sea - Occurrence and relevance</t>
  </si>
  <si>
    <t>10.1016/j.jmarsys.2011.02.022</t>
  </si>
  <si>
    <t>The spatial variability of dissolved organic phosphorus (DOP) concentrations throughout the whole Baltic Sea was investigated during two cruises in summer 2008 and in late winter/early spring 2009. In addition, bioavailable phosphorus was detected in the central Baltic and in the Gulfs of Bothnia and Finland during the summer cruise.</t>
  </si>
  <si>
    <t>Skagerrak, Kattegat, Østersjøen</t>
  </si>
  <si>
    <t>2008-2009</t>
  </si>
  <si>
    <t>Baltic sea, dissolved organic phosphorus, bioavailable phosphorus, dissolved inorganic phosphorus, spatial distribution</t>
  </si>
  <si>
    <t>Centre for Ecological and Evolutionary Synthesis (CEES), Department of Biology, University of OsloPO Box 1066, Blindern, 0316 Oslo, Norway
Danish Institute for Fisheries Research, Department of Marine Ecology and AquacultureKavalergården 6, 2920 Charlottenlund, Denmark
Plankton Biology, Department of Biology, University of OsloPO Box 1066, Blindern, 0316 Oslo, Norway
Institute of Marine Research, Flødevigen Marine Research Station4817 His, Norway</t>
  </si>
  <si>
    <t>Lekve, K., Bagoien, E., Dahl, E., Edvardsen, B.,  Skogen, M., Stenseth, NC.</t>
  </si>
  <si>
    <t>Environmental forcing as a main determinant of bloom dynamics of the Chrysochromulina algae</t>
  </si>
  <si>
    <t>10.1098/rspb.2006.3656</t>
  </si>
  <si>
    <t>In this paper, we demonstrate that the seasonal dynamics in the abiotic factors, without including seasonal changes in the biological relationships, can appropriately account for the seasonal dynamics of Chrysochromulina spp. This is through the analysis of data on the population dynamics of Chrysochromulina spp. off southern Norway that is evaluated in relation to environmental factors and season by the analyses of 12 year monthly time-series. Chrysochromulina spp. abundance, nutrient concentrations, hydrographical properties, as well as current and wind data were analysed on a monthly scale by means of autoregressive moving average models, principal component analyses (PCA), and linear and nonlinear regression models.</t>
  </si>
  <si>
    <t>Skaggerakk og sørkysten av Norge. (tar med Nordsjøen, Østersjøen og Kattegat)</t>
  </si>
  <si>
    <t>1990-2002</t>
  </si>
  <si>
    <t>Chrysochromulina, Skagerrak, blooms, population dynamics, season, timing</t>
  </si>
  <si>
    <t>Department of Oceanography, University of Gothenburg, PO Box 460, SE 405 30 Gothenburg, Sweden
National Environmental Research Institute, PO Box 358, DK 4000 Roskilde, Denmark
Swedish Meteorological and Hydrological Institute, B. 31, Nya Varvet SE 42671 V Frölunda, Sweden</t>
  </si>
  <si>
    <t>Rydberg, L., Aertebjerg, G.,  Edler, L.</t>
  </si>
  <si>
    <t>Fifty years of primary production measurements in the Baltic entrance region, trends and variability in relation to land-based input of nutrients</t>
  </si>
  <si>
    <t>10.1016/j.seares.2006.03.009</t>
  </si>
  <si>
    <t>Inter-annual variations and long-term trends in phytoplankton primary production (PP) within the Baltic entrance region (the Kattegat and the Belt Sea) are presented and discussed. The study employs the core of Danish monitoring data, with measurements at 6-8 different sites from the past 20-50 years. Temporal development of the annual PP is compared with changes and variations in the land-based nutrient inputs and to other, independent, Swedish and Danish PP data. Spatial and seasonal variations based on annual and monthly PP, respectively, are evaluated. </t>
  </si>
  <si>
    <t>Hovedsak Østersjøen og Kattegatt med påvirkning fra nærliggende områder.</t>
  </si>
  <si>
    <t>1953-2002 (varierer etter hva som er fokus)</t>
  </si>
  <si>
    <t>Primary, production, Belt sea, Kattegat, nutrient loads, phytoplankton, Skagerrak, Kattegat, exchange, fluxes, water, sea</t>
  </si>
  <si>
    <t xml:space="preserve">Department of Marine Ecology, National Environmental Research Institute, P.O. Box 358, DK-4000 Roskilde, Denmark
Department of Marine Ecology, National Environmental Research Institute, P.O. Box 358, DK-4000 Roskilde; 
Department of Marine Ecology, Aarhus University, Finlandsgade 14, DK-8200 Aarhus N, Denmark
</t>
  </si>
  <si>
    <t>Carstensen, J., Conley, DJ., Henriksen, P.</t>
  </si>
  <si>
    <t>Frequency, composition, and causes of summer phytoplankton blooms in a shallow coastal ecosystem, the Kattegat</t>
  </si>
  <si>
    <t>10.4319/lo.2004.49.1.0191</t>
  </si>
  <si>
    <t>We propose a new operational definition for summer phytoplankton blooms based on station-specific chlorophyll a distributions. This definition has been applied to a large monitoring data set from the Kattegat, a shallow marginal sea affected by man-induced eutrophication, in order to describe spatial and temporal variations of summer blooms as well as their underlying cause. </t>
  </si>
  <si>
    <t xml:space="preserve">Kattegat med påvirkning fra andre områder (som Skagerrak). </t>
  </si>
  <si>
    <t>1989-1999</t>
  </si>
  <si>
    <t>Algal blooms, north-sea, harmful, Skagerrak, nutrient, area</t>
  </si>
  <si>
    <t xml:space="preserve">Department of Water and Environmental Studies, Linköping University, Linköping, Sweden
Department of Marine Ecology, National Environmental Research Institute, Roskilde, Denmark
</t>
  </si>
  <si>
    <t xml:space="preserve">
Danielsson, Å., Rahm, L.,  Conley, DJ.,  Carstensen.</t>
  </si>
  <si>
    <t>Identification of characteristic regions and representative stations:: A study of water quality variables in the Kattegat</t>
  </si>
  <si>
    <t>10.1023/B:EMAS.0000003590.58753.0e</t>
  </si>
  <si>
    <t>Gradients in nutrient distributions and the effects of eutrophication are common features in most coastal marine areas. These structures occur in aquatic systems due to spatial differences in hydrography, nutrient loading and key biogeochemical processes. Two statistical methods, cluster analysis and probability mapping, have been used in the present study to determine characteristics and patterns in water quality variables. Combined, these two methods provide a useful tool to statistically determine spatial homogeneity and representativity of areas and stations. A case study is presented here in which water quality variables ( salinity, dissolved inorganic nitrogen, dissolved inorganic phosphorus and chlorophyll) in surface waters of the Kattegat are analysed for the time period 1993 - 1997.</t>
  </si>
  <si>
    <t>Hovedsak Kattegat</t>
  </si>
  <si>
    <t>1993-1997</t>
  </si>
  <si>
    <t>chlorophyll, cluster analysis, Kattegat, nitrogen, nutrient load, phosphorus, probability mapping, salinity, spatial distribution, Skagerrak-Kattegat, oxygen conditions, nutrient, sedimentation, resuspension, exchange, trends, area, sea</t>
  </si>
  <si>
    <t>Estonian Marine Institute, Paldiski St. 1, 10137, Tallinn, Estonia
National Environmental Research Institute, Frederiksborgvej 399, 4000, Roskilde, Denmark
Marine Monitoring Centre, Institute of Aquatic Ecology, University of Latvia, Daugavgrivas 6, 1007, Riga, Latvia</t>
  </si>
  <si>
    <t>Toompuu, A., Carstensen, J., Müller-Karulis, B.</t>
  </si>
  <si>
    <t>Seasonal variation of average phytoplankton concentration in the Kattegat -: a periodical point model</t>
  </si>
  <si>
    <t>10.1016/S1385-1101(03)00036-4</t>
  </si>
  <si>
    <t xml:space="preserve">Seasonal variations in primary production, phytoplankton biomass, chlorophyll-a, dissolved inorganic phosphorus and nitrogen concentrations in the upper 10 in of the Kattegat were analysed by means of monitoring data from 1993-1997. Spatial optimal analysis, based on a stochastic model, was used to reconstruct weekly constituent fields onto a spatial grid. The reconstructed fields were spatially integrated, resulting in a relatively smooth seasonal variability of the average variables. A simple dynamical model, set up as a periodical boundary problem, is suggested for the average phytoplankton concentration, dissolved inorganic nitrogen and entrainment depth as state variables. </t>
  </si>
  <si>
    <t>Hovedsak Kattegat.</t>
  </si>
  <si>
    <t>phytoplankton, seasonal variations, Baltic Sea. Kattegat. mathematical models, entrainment</t>
  </si>
  <si>
    <t>Rapportserie</t>
  </si>
  <si>
    <t>Havforskningsinstituttet</t>
  </si>
  <si>
    <t>Risikorapport norsk fiskeoppdrett- risikovurdering</t>
  </si>
  <si>
    <t>«Risikorapport norsk fiskeoppdrett 2022» omfatter effekter av lakselus, virus og genetisk innkryssing på vill laksefisk, utslipp fra oppdrettsanlegg, fiske og bruk av leppefisk i lakseoppdrett, effekter av torskeoppdrett på kysttorskbestander samt velferd hos oppdrettsfisk i settefiskanlegg og merd i sjø. Rapporten er delt inn i en del som omfatter risikovurderingen og en del som omfatter kunnskapen som ligger til grunn for risikovurderingen.</t>
  </si>
  <si>
    <t>Nasjonalt, Agder med i PO 1 - Svenskegrensa til Jæren</t>
  </si>
  <si>
    <t>x</t>
  </si>
  <si>
    <t>Risikorapport for norsk fiskeoppdrett - kunnskapsstatus</t>
  </si>
  <si>
    <t>Norsk institNorwegian Institute for Water Research, Oslo, Norway
Centre for Coastal Research, University of Agder, Kristiansand, Norway
Runde Environmental Centre, Runde, Norway
Akvaplan-niva, Tromsø, Norway
SKLEC-NIVA Centre for Marine and Coastal Research, State Key Laboratory of Estuarine and Coastal Research, East China Normal University, Shanghai, Chinautt for vannforskning</t>
  </si>
  <si>
    <t>Frigstad, H., Kaste, O., Deininger, A., Kvalsund, K., Christensen, G., Bellerby, RGJ., Sorensen, K., Norli, M., King, AL.</t>
  </si>
  <si>
    <t>Influence of Riverine Input on Norwegian Coastal Systems</t>
  </si>
  <si>
    <t>10.3389/fmars.2020.00332</t>
  </si>
  <si>
    <t>Coastal ecosystems are of high ecological and socioeconomic importance and are strongly influenced by processes from land, sea, and human activities. In this study, we present physical, chemical, and biological observations over two consecutive years from three study regions along the Norwegian coast that represent a broad latitudinal gradient in catchment and oceanographic conditions (similar to 59-69 degrees N): outer Oslofjord/southern Norway, Runde/western Norway, and Malangen/northern Norway. The observations included river monitoring, coastal monitoring, and sensor-equipped ships of opportunity ("FerryBox").</t>
  </si>
  <si>
    <t>Norskekysten:  Oslofjorden/ Sør-Norge, Runde/ vestkysten og Malangen/ nordkysten</t>
  </si>
  <si>
    <t>2017-2018</t>
  </si>
  <si>
    <t>riverine run-off, coastal systems , Norwegian Coastal Current, dissolved organic carbon (DOC), chromophoric DOC (cDOM), coastal darkening, chlorophyll a, environmental monitoring, organic-matter, cDOM, carbon, phytoplankton variability, boreal trends, stoichiometry, nutrients, blooms, fjords</t>
  </si>
  <si>
    <t>Bokkapittel</t>
  </si>
  <si>
    <t>The Norwegian Institute for Water Research (NIVA), Oslo, Norway</t>
  </si>
  <si>
    <t>Christopher Harman, Trine Bekkby, Sara Calabrese, Hilde Trannum, Eivind Oug, Anders G. Hagen, Norman Green, Øyvind Kaste, Helene Frigstad</t>
  </si>
  <si>
    <t>World seas: an Environmental Evaluation Chapter 3 - The Environmental Status of Norwegian Coastal Waters</t>
  </si>
  <si>
    <t>10.1016/B978-0-12-805068-2.00003-6</t>
  </si>
  <si>
    <t>Norway has a very long and varied coastline which includes archipelagos, beaches, mountains, and the famous fjords. Its length together with topography and, not least, the Gulf Stream govern its climate, which appears to be becoming both warmer and wetter. This precipitation results in large inputs of freshwater into the surrounding seas. Important habitats include kelp forests, seagrass beds, soft substrates, and the world’s largest cold-water corals reefs. The importance of the diversity and ecosystem function of these habitats is becoming increasingly understood although they are all challenged by anthropogenic pressures, not least climate change.</t>
  </si>
  <si>
    <t>Norwegian coast</t>
  </si>
  <si>
    <t>-</t>
  </si>
  <si>
    <t>Centre for Coastal Research (CCR)
Department of Natural Sciences, University of Agder (UiA), Kristiansand, Norway</t>
  </si>
  <si>
    <t>Pardo, JCF., Poste, AE., Frigstad, H., Quintana, CO., Trannum, HC.</t>
  </si>
  <si>
    <t>The interplay between terrestrial organic matter and benthic macrofauna: Framework, synthesis, and perspectives</t>
  </si>
  <si>
    <t>10.1002/ecs2.4492</t>
  </si>
  <si>
    <t xml:space="preserve">Ecosystems are shaped by physical, chemical, and biological drivers, which affect the quality and quantity of basal energy sources, with impacts that cascade to higher trophic levels. In coastal, shelf, and marine habitats, terrestrial-derived organic matter (ter-OM) can be a key driver of ecosystem structure and function. Climate change is expected to alter land-ocean connectivity in many regions, with a broad range of potential consequences for impacted ecosystems, particularly in the coastal zone. The benthic compartment is an important link between the large organic carbon pools stored on land and the marine environment. At the same time, the macrofauna plays a key role in the processing, biological uptake, and fate of ter-OM in the aquatic environment, with implications for coastal ecosystem functioning, benthic-pelagic coupling, carbon burial, and biogeochemical cycles. </t>
  </si>
  <si>
    <t>benthic communities, climate change, land–ocean interactions, macrobenthos, organiccarbon, riverine inputs</t>
  </si>
  <si>
    <t xml:space="preserve">X </t>
  </si>
  <si>
    <t>Centre for Coastal Research, University of Agder, Kristiansand, Norway  
The Norwegian Institute for Water Research (NIVA), Oslo, Norway</t>
  </si>
  <si>
    <t>Deininger A., Kaste Ø., Frigstad H., Austnes K.</t>
  </si>
  <si>
    <t>Organic nitrogen steadily increasing in Norwegian rivers draining to Skagerrak coast</t>
  </si>
  <si>
    <t>Declining atmospheric nitrogen (N) deposition, through reduction in the direct input of inorganic N, may result in less inorganic N being leached from soils to freshwaters (dissolved inorganic N = DIN). Declining sulphur deposition, through reducing the ionic strength in soil water, increases the solubility and mobility of organic soil compounds and may result in increased leaching of organically bound N to freshwaters (total organic N = TON). It is unknown to which extent these two independents and opposing trends, i.e. DIN decline versus TON increase, may affect the nutrient balance (load, stoichiometry) of river water draining into coastal zones.</t>
  </si>
  <si>
    <t xml:space="preserve">Skagerrak og tilhørende elver </t>
  </si>
  <si>
    <t xml:space="preserve">Skagerrak, nutrient, phosphorus, nitrogen, ecosystem, carbon, organic, inorganic, North Sea, river, sea, climate change, coastal zone, organic carbon (TOC), freshwater, environmental, quality, interactions, </t>
  </si>
  <si>
    <t>University of Bergen and the Institute of Marine Research, Norway
Marine Biological Laboratory, University of Copenhagen, Denmark</t>
  </si>
  <si>
    <t>Frithjof Moy, Hartvig C Christie</t>
  </si>
  <si>
    <t>Large-scale shift from sugar kelp (Saccharina latissima) to ephemeral algae along the south and west coast of Norway</t>
  </si>
  <si>
    <t>https://doi.org/10.1080/17451000.2011.637561</t>
  </si>
  <si>
    <t>Sugar kelp forests (Saccharina latissima) normally dominate the sublittoral rocky sea bed in medium exposed to sheltered areas of the Norwegian coast. In 2002, a large-scale disappearance of sugar kelp was observed, and a survey of more than 600 sites along the coast of southern Norway (58–63°N, 6–11°E) during 2004–2009 recorded a large-scale shift from anticipated sugar kelp forests to communities dominated by filamentous, ephemeral macroalgae. The loss of sugar kelp was most severe in the Skagerrak region, and a comparison with earlier studies supported the observed changes in the community structure and regional differences between the Skagerrak region and the west coast.</t>
  </si>
  <si>
    <t xml:space="preserve">Skagerrak region and the west coast. </t>
  </si>
  <si>
    <t>2004-2009</t>
  </si>
  <si>
    <t>Climate changecommunity changeeutrophicationmacroalgaeturf algae</t>
  </si>
  <si>
    <t>The Norwegian Institute for Water Research (NIVA), Oslo, Norway
Institute of Marine Research, Postboks 1870 Nordnes, 5817 Bergen, Norway</t>
  </si>
  <si>
    <t>Trannum, HC., Gundersen, H., Oug, E., Rygg, B., Norderhaug, KM.</t>
  </si>
  <si>
    <t>Soft bottom benthos and responses to climate variation and eutrophication in Skagerrak</t>
  </si>
  <si>
    <t>10.1016/j.seares.2018.08.007</t>
  </si>
  <si>
    <t>Skagerrak has been subject to several anthropogenic influences over the past decades, with climate change and eutrophication being considered as the most serious and large-scale disturbance factors. The present study reports monitoring data from six soft bottom stations in 50–380 m depth at the Norwegian Skagerrak coast aimed at investigating to which degree changes in environmental conditions have affected species communities and diversity. Sampling was carried out yearly in the period 1990–2010.</t>
  </si>
  <si>
    <t>Skagerrak coast</t>
  </si>
  <si>
    <t xml:space="preserve">Skagerrak, climate change, eutrophication, benthic community, physiochemical, molluscs, nutrients, water masses, North Atlantic, freshwater, coastal water, salinity, temperature, diversity, community, </t>
  </si>
  <si>
    <t>Department of Earth System Science, University of California, Irvine, California, USA
Bigelow Laboratory for Ocean Sciences, East Boothbay, Maine, USA
CNRS, Adaptation et Diversité en Milieu Marin, Sorbonne Universités, UPMC Université Paris 6, Roscoff, France
UMR 5805 EPOC, CNRS, Université Bordeaux, Arcachon, France
Norwegian Institute for Water Research, Oslo, Norway
Center for Microbial Oceanography: Research and Education, University of Hawai‘i Mānoa, Honolulu, Hawaii, USA
Department of Ecology and Evolutionary Biology, University of California, Irvine, California, USA</t>
  </si>
  <si>
    <t>Agathe Talarmin, Michael W. Lomas, Yann Bozec, Nicolas Savoye, Helene Frigstad, David M. Karl, Adam C. Martiny</t>
  </si>
  <si>
    <t>Seasonal and long-term changes in elemental concentrations and ratios of marine particulate organic matter</t>
  </si>
  <si>
    <t>10.1002/2016GB005409</t>
  </si>
  <si>
    <t>What is the temporal variability of the elemental stoichiometry of marine microbial communities across ocean regions? To answer this question, we present an analysis of environmental conditions, particulate organic carbon, nitrogen, and phosphorus concentrations and their ratios across 20 time series (3–25 years duration) representing estuarine, coastal, and open ocean environments. The majority of stations showed significant seasonal oscillations in particulate organic elemental concentrations and ratios. However, shorter-term changes contributed most to overall variance in particulate organic matter concentrations and ratios.</t>
  </si>
  <si>
    <t>different oceanic regions subjected to a variety of trophic and physical regimes and at different latitudes across the Northern Hemisphere</t>
  </si>
  <si>
    <t>1987-2013</t>
  </si>
  <si>
    <t>The elemental composition of marineparticulate matter is temporallydynamic. Marine regions display uniquetemporal trends in particulateelemental concentrations and ratios. A simple temperature and nutrientlimitation model only partiallyexplains temporal changes</t>
  </si>
  <si>
    <t>Rapport</t>
  </si>
  <si>
    <t>Norsk institutt for vannforskning
Havforskningsinstituttet</t>
  </si>
  <si>
    <t xml:space="preserve">Helene Frigstad, Einar Dahl (HI), Frithjof Moy (HI), Kristoffer Næs,
Jan Atle Knutsen (HI), Øyvind Kaste </t>
  </si>
  <si>
    <t>Mulighetskartlegging for kystbaserte næringer i Agder</t>
  </si>
  <si>
    <t>I Agder er det et sterkt ønske fra kystkommunene om å tilrettelegge for blå vekst i regionen, men for å realisere dette målet er det behov for faktisk kunnskap om hvilke muligheter havet gir – og utelukker – langs hele Agder-kysten. En slik kartlegging vil være et viktig beslutningsgrunnlag for utvikling av næring knyttet til marin sektor i regionen. Dette danner bakgrunnen for prosjektet «Mulighetskartlegging for kystbaserte næringer i Agder» som er gjennomført i samarbeid mellom NIVA og Havforskningsinstituttet. Målet med prosjektet har vært å (1) Kartlegge naturgitte næringsmuligheter innenfor marin sektor langs Agderkysten, (2) Formidle kunnskap om hvilke muligheter havet gir – og utelukker – langs hele Agder-kysten, og (3) Bidra med beslutningsgrunnlag for utvikling av næring knyttet til marin sektor i regionen.</t>
  </si>
  <si>
    <t>Agder</t>
  </si>
  <si>
    <t>Blå vekst, kystsonen, Naturgitte forhold, Miljøkrav</t>
  </si>
  <si>
    <t>Norsk institutt for vannforskning</t>
  </si>
  <si>
    <t>Helene Frigstad, Therese Harvey, Anne Deininger and Amanda Poste</t>
  </si>
  <si>
    <t>Increased light attenuation in Norwegian coastal waters - A literature review</t>
  </si>
  <si>
    <t xml:space="preserve">Lysvekking er et mål på hvor fort lystilgjengeligheten minker fra overflaten og nedover i vannsøylen.
Det har vært en dokumentert økning i vannføring og tilførsler av løst organisk materiale (DOM) fra land til kysten i Norge over de siste 30 årene. Dette har vært forårsaket av klimaendringer, og andre menneskelige påvirkninger, og er ventet å øke ytterligere i framtiden.
For norske kystvann, har Aksnes et al. (2009) vist at det var vært en «formørkning» av kystvannet over tid, som er koplet til at den norske kyststrømmen har blitt ferskere.
</t>
  </si>
  <si>
    <t>Norge</t>
  </si>
  <si>
    <t>Geophysical Institute, University of Bergen, Allégaten 70, 5007 Bergen, Norway
Bjerknes Centre for Climate Research, Allégaten 55, 5007 Bergen, Norway
Department of Biology, University of Oslo, P.O. Box 1066 Blindern, 0316 Oslo, Norway
Institute of Marine Research (IMR), Flødevigen Research Station, Nye Flødevigveien 20, 4814 His, Norway
Norwegian Institute for Water Research (NIVA), Thormøhlensgate 53D, 5006 Bergen, Norway
Uni Bjerknes Centre, Uni Research, Allégaten 55, 5007 Bergen, Norway</t>
  </si>
  <si>
    <t>Frigstad, H., Andersen, T., Hessen, DO., Jeansson, E., Skogen, M.,  Naustvoll, LJ ., Johnsen, TM., Bellerby, RGJ.</t>
  </si>
  <si>
    <t>Seasonal variation in marine C:N:P stoichiometry: canthe composition of seston explain table Redfield ratios?</t>
  </si>
  <si>
    <t>10.5194/bg-8-2917-2011</t>
  </si>
  <si>
    <t>Seston is suspended particulate organic matter, comprising a mixture of autotrophic, heterotrophic and detrital material. Despite variable proportions of these components, marine seston often exhibits relatively small deviations from the Redfield ratio (C:N:P = 106:16:1). Two time-series from the Norwegian shelf in Skagerrak are used to identify drivers of the seasonal variation in seston elemental ratios. An ordination identified water mass characteristics and bloom dynamics as the most important drivers for determining C:N, while changes in nutrient concentrations and biomass were most important for the C:P and N:P relationships. There is no standardized method for determining the functional composition of seston and the fractions of POC, PON and PP associated with phytoplankton, therefore any such information has to be obtained by indirect means.</t>
  </si>
  <si>
    <t>The Norwegian shelf in Skagerrak</t>
  </si>
  <si>
    <t>Skagerrak, carbon, autotrophic, heterotrophic, detritial material, Redfield Ratio, nutrient, phytoplankton, biomass, seasonal variation</t>
  </si>
  <si>
    <t>Journal</t>
  </si>
  <si>
    <t>Lundsor, E; Eikrem, W; Stige, LC; Engesmo, A; Stadniczeñko, SG; Edvardsen, B</t>
  </si>
  <si>
    <t>Changes in phytoplankton community structure over a century in relation to environmental factors</t>
  </si>
  <si>
    <t>JOURNAL OF PLANKTON RESEARCH</t>
  </si>
  <si>
    <t>Changes in phytoplankton abundance and biomass during the period 1933-2020 were examined by statistical modeling using data from the Inner Oslofjorden phytoplankton database. The phytoplankton abundances increased with eutrophication from 1930s to 1970s, but with the implementation of sewage cleaning measures and a resulting reduction in nutrient releases, the phytoplankton abundance has since then decreased significantly. The onset of the seasonal blooms has started progressively later during the last 15 years, especially the spring bloom. The delayed spring bloom co-occurred with increasing temperature in winter and spring. The diatom biomass decreased more than that of dinoflagellates and other microeukaryotes. The diatom genus Skeletonema dominated the spring bloom and was found to be the key taxa in explaining these changes in abundance and phenology. Extensive summer blooms of the coccolithophore Emiliania huxleyi, which has been characteristic for the inner Oslofjorden, has also gradually decreased during the last decades, along with reducing eutrophication. Dinoflagellates have not had the same reduction in abundance as the other groups. Despite an increasing proportion of dinoflagellates compared with other taxa, there are no clear indications of increased occurrence of toxic algal blooms in inner Oslofjorden. However, the introduction of new toxin-producing species may cause concern.</t>
  </si>
  <si>
    <t>Bendtsen, J; Richardson, K</t>
  </si>
  <si>
    <t>New production across the shelf-edge in the northeastern North Sea during the stratified summer period</t>
  </si>
  <si>
    <t>JOURNAL OF MARINE SYSTEMS</t>
  </si>
  <si>
    <t>New production of organic matter from photosynthesis based on new nitrate transported into the illuminated surface layer fuels temperate ecosystems during periods of stratification when surface waters are nutrient limited. Published observations from the northeastern North Sea show a large spatial heterogeneity in vertical nitrate fluxes and suggest shelf edge mixing may be the major source for new production here during the stratified summer season. In the current study, we further investigate these empirical findings with a numerical model, where physical transports and mixing are evaluated against observations of temperature, salinity, nutrients and dissipation of turbulent kinetic energy. The relatively shallow central North Sea is separated from the deep Norwegian trench by a strong shelf edge current. This shelf edge frontal zone is characterized by a vertical separation of the surface and benthic boundary layers by an intermediate layer exhibiting low turbulence. A new nitrate assimilation model, driven by light and nitrate availability, is developed and applied for quantifying the potential for, and distribution of, new production in the area. New production in the frontal zone above the shelf edge is located in a narrow high productive (similar to 100 mg C m(-2) day(-1)) band. This is in qualitative accordance with observations. The model results also suggest, however, that new production of similar magnitude occurs above the deep Norwegian trench, where a shallow nutricline in combination with mesoscale eddy activity leads to increased transport of nitrate to the surface layer. Increased new production along the shelf edge could potentially impact ecosystem structure and may explain the relatively high species richness and fishing activity recorded in this part of the North Sea.</t>
  </si>
  <si>
    <t>Kinnby, A; Pereyra, RT; Havenhand, JN; De Wit, P; Jonsson, PR; Pavia, H; Johannesson, K</t>
  </si>
  <si>
    <t>Factors affecting formation of adventitious branches in the seaweeds Fucus vesiculosus and F. radicans</t>
  </si>
  <si>
    <t>BMC ECOLOGY</t>
  </si>
  <si>
    <t>BackgroundIn the brackish Baltic Sea, shedding of adventitious branches is central to asexual recruitment of new thalli in the brown algae Fucus vesiculosus and F. radicans. To test which factors influence the formation of adventitious branches in brackish and in more marine conditions, we sampled 29 Fucus sites in the Baltic Sea (salinity 3-11) and 18 sites from the Danish straits, Kattegat, Skagerrak, and the North Sea (salinity 15-35). Separately for each area, we used structural equation modelling to determine which of eight predictor factors (phosphate, nitrate, chlorophyll-a (as a proxy for turbidity), temperature, salinity, oxygen, grazing pressure, and thallus area) best explained observed numbers of adventitious branches.ResultsIn more marine waters, high yearly average values of phosphate, salinity and turbidity had positive effects on the formation of adventitious branches. In brackish-waters, however, high numbers of adventitious branches were found in areas with low yearly average values of temperature, salinity and oxygen. Grazing intensity had no significant effect in either of the two study areas, contrasting findings from studies in other areas. In areas with both sexually and asexually reproducing Fucus individuals, clones had on average more adventitious branches than unique genotypes, although there was strong variation among clonal lineages.ConclusionThis study is the first to investigate multiple potential drivers of formation of adventitious branches in natural populations of Fucus. Our results suggest that several different factors synergistically and antagonistically affect the growth of adventitious branches in a complex way, and that the same factor (salinity) can have opposing effects in different areas.</t>
  </si>
  <si>
    <t>Björk, G; Nordberg, K; Arneborg, L; Bornmalm, L; Harland, R; Robijn, A; Ödalen, M</t>
  </si>
  <si>
    <t>During the summer of 2008, oxygen depleted water, between 5 and 12 m depth, was discovered in Sannasfjord on the Swedish west coast. The resulting sediments were black, benthic macrofauna were absent and Beggiatoa bacterial mats were a characteristic feature. This phenomenon, which was observed several years in a row, appears to be a relatively new phenomenon starting in the mid-1980s. In this study we attempt to find the underlying causes by investigating climatic effects (temperature, wind and precipitation), the local supply of nutrients from land, ecosystem change and the supply of organic material from the open Skagerrak. An analysis of long meteorological time series indicates that climatic effects are contributory, but probably not a dominating factor leading to hypoxia. Results from an advection-diffusion model solving for oxygen show that the observed increase in the river supply of nutrients has a high potential to generate hypoxia. Although complex and more difficult to quantify, it appears that ecosystem changes, with higher abundance of filamentous algae, may have played an important role. It is also possible that an enhanced supply of organic material from the open Skagerrak has contributed. (C) 2017 Elsevier B.V. All rights reserved.</t>
  </si>
  <si>
    <t>Wikstrom, SA; Carstensen, J; Blomqvist, M; Krause-Jensen, D</t>
  </si>
  <si>
    <t>Cover of coastal vegetation as an indicator of eutrophication along environmental gradients</t>
  </si>
  <si>
    <t>MARINE BIOLOGY</t>
  </si>
  <si>
    <t>Coastal vegetation communities are important for primary production, biodiversity, coastal protection, carbon and nutrient cycling which, in combination with their sensitivity to eutrophication, render them potential indicators of environmental status for environmental policies like the EU Water and Marine Strategy Framework Directives. We evaluated one potential indicator for coastal vegetation, the cumulative cover at depths where the vegetation is light limited, by investigating its response to eutrophication along gradients in natural conditions. We used a large data set covering the Swedish coastline, spanning broad gradients in nutrient level, water clarity, sea-bed substrate, physical exposure and climate in addition to a salinity gradient from 0.5 to 30.5. Macroalgal cover increased significantly along gradients of declining nutrient concentration and increasing water clarity when we had accounted for diver effects, spatio-temporal sampling variability, salinity gradients, wave exposure and latitude. The developed empirical model explained 79% of the variation in algal cover across 130 areas. Based on this, we identified macroalgal cover as a promising indicator across the Baltic Sea, Kattegat and Skagerrak. A parallel analysis of soft-substrate macrophytes similarly identified significant increases in cover with decreasing concentrations of total nitrogen and increasing salinity, but the resulting empirical model explained only 52% of the variation in cover, probably due to the spatially more variable nature of soft-substrate vegetation. The identified general responses of vegetation cover to gradients of eutrophication across wide ranges in environmental settings may be useful for monitoring and management of marine vegetation in areas with strong environmental gradients.</t>
  </si>
  <si>
    <t>Trimmer, M; Engström, P; Thamdrup, B</t>
  </si>
  <si>
    <t>Stark Contrast in Denitrification and Anammox across the Deep Norwegian Trench in the Skagerrak</t>
  </si>
  <si>
    <t>APPLIED AND ENVIRONMENTAL MICROBIOLOGY</t>
  </si>
  <si>
    <t>Environmental anaerobic ammonium oxidation (anammox) was demonstrated for the first time in 2002, using N-15 labeling, in homogenized sediment from the Skagerrak, where it accounted for up to 67% of N-2 production. We returned to some of these original sites in 2010 to make measurements of nitrogen and carbon cycling under conditions more representative of those in situ, quantifying anammox and denitrification, together with oxygen penetration and consumption, in intact sediment cores. Overall, oxygen consumption and N-2 production decayed with water depth, as expected, but the drop in N-2 production was relatively more pronounced. Whereas we confirmed the dominance of N-2 production by anammox (72% and 77%) at the two deepest sites (similar to 700 m of water), anammox was conspicuously absent from two shallower sites (similar to 200 m and 400 m). At the shallower sites, we could measure no anammox activity with either intact or homogeneous sediment, and quantitative PCR (16S rRNA) gave a negligible abundance of anammox bacteria in the anoxic layers. Such an absence of anammox, especially at one locale where it was originally demonstrated, is hard to reconcile. Despite the dominance of anammox at the deepest sites, anammox activity could not make up for the drop in denitrification, and assuming Redfield ratios for the organic matter being mineralized, the estimated retention of fixed N actually increased to 90% to 97% of that mineralized, whereas it was 80% to 86% at the shallower sites.</t>
  </si>
  <si>
    <t>Gowen, RJ; Tett, P; Bresnan, E; Davidson, K; McKinney, A; Harrison, PJ; Milligan, S; Mills, DK; Silke, J; Crooks, AM</t>
  </si>
  <si>
    <t xml:space="preserve">Anthropogenic nutrient enrichment and blooms of harmful phytoplankton
</t>
  </si>
  <si>
    <t>OCEANOGRAPHY AND MARINE BIOLOGY: AN ANNUAL REVIEW, VOL 50</t>
  </si>
  <si>
    <t>Anthropogenic nutrient enrichment of coastal waters is considered to be one reason for the putative worldwide increase in the occurrence of harmful algal blooms (HABs). This has led to the view that the occurrence of HABs diagnoses the undesirable consequence of anthropogenic nutrient enrichment and thus eutrophication. This view rests on a set of assumptions. In this paper, these assumptions and the arguments that have been made about the increase in HABs and their causes are reviewed. No consensus regarding the role of anthropogenic nutrients in stimulating the occurrence of HABs was found. Attempts to relate trends in HABs to enrichment are confounded by spatial and temporal variability in naturally occurring HABs; the human-mediated transport of HAB species; increased monitoring and reporting; variability in large-scale meteorological forcing; the influence of climate change. For large-biomass HABs, the hypothesis that nutrient enrichment can cause HABs is supported in some water bodies but not in others. The global evidence that enrichment brings about an increase in low-biomass HABs of toxin-producing species is more equivocal. It is concluded that evidence of a link in one coastal region should not be taken as evidence of a general linkage in other coastal regions. The occurrence of HABs and the abundance of HAB species should not be used to diagnose eutrophication unless a link to anthropogenic nutrient enrichment can be demonstrated.</t>
  </si>
  <si>
    <t/>
  </si>
  <si>
    <t>Bratbak, G; Jacquet, S; Larsen, A; Pettersson, LH; Sazhin, AF; Thyrhaug, R</t>
  </si>
  <si>
    <t>The plankton community in Norwegian coastal waters-abundance, composition, spatial distribution and diel variation</t>
  </si>
  <si>
    <t>CONTINENTAL SHELF RESEARCH</t>
  </si>
  <si>
    <t>The purpose of the present study was to explore the composition and variation of the pico-, nano- and micro-plankton communities in Norwegian coastal waters and Skagerrak, and the co-occurrence of bacteria and viruses. Samples were collected along three cruise transects from Jaeren, Lista and Oksoy on the south coast of Norway and into the North Sea and Skagerrak. We also followed a drifting buoy for 55 h in Skagerrak in order to observe diel variations. Satellite ocean color images (SeaWiFS) of the chlorophyll a (chl a) distribution compared favorably to in situ measurements in open waters, while closer to the shore remote sensing chl a data was overestimated compared to the in situ data. Using light microscopy, we identified 49 micro- and 15 nanoplankton sized phototrophic forms as well as 40 micro- and 12 nanoplankton sized heterotrophic forms. The only picoeukaryote (0.2-2.0 mu m) we identified was Resultor micron (Pedinophyceae). Along the transects a significant variation in the distribution and abundance of different plankton forms were observed, with Synechococcus spp and autotrophic picoeukaryotes as the most notable examples. There was no correlation between viruses and chl a, but between viruses and bacteria, and between viruses and some of the phytoplankton groups, especially the picoeukaryotes. Moreover, there was a negative correlation between nutrients and small viruses (Low Fluorescent Viruses) but a positive correlation between nutrients and large viruses (High Fluorescent Viruses). The abundance of autotrophic picoplankton, bacteria and viruses showed a diel variation in surface waters with higher values around noon and late at night and lower values in the evening. Synechococcus spp were found at 20 m depth 25-45 nautical miles from shore apparently forming a bloom that stretched out for more than 100 nautical miles from Skagerrak and up the south west coast of Norway. The different methods used for assessing abundance, distribution and diversity of microorganisms yielded complementary information about the plankton community. Flow cytometry enabled us to map the distribution of the smaller phytoplankton forms, bacteria and viruses in more detail than has been possible before but detection and quantification of specific forms (genus or species) still requires taxonomic skills, molecular analysis or both. (C) 2011 Elsevier Ltd. All rights reserved.</t>
  </si>
  <si>
    <t>Frigstad, H; Andersen, T; Hessen, DO; Naustvoll, LJ; Johnsen, TM; Bellerby, RGJ</t>
  </si>
  <si>
    <t>Seasonal variation in marine C:N:P stoichiometry: can the composition of seston explain stable Redfield ratios?</t>
  </si>
  <si>
    <t>BIOGEOSCIENCES</t>
  </si>
  <si>
    <t>Seston is suspended particulate organic matter, comprising a mixture of autotrophic, heterotrophic and detrital material. Despite variable proportions of these components, marine seston often exhibits relatively small deviations from the Redfield ratio (C:N:P = 106:16:1). Two time-series from the Norwegian shelf in Skagerrak are used to identify drivers of the seasonal variation in seston elemental ratios. An ordination identified water mass characteristics and bloom dynamics as the most important drivers for determining C:N, while changes in nutrient concentrations and biomass were most important for the C:P and N:P relationships. There is no standardized method for determining the functional composition of seston and the fractions of POC, PON and PP associated with phytoplankton, therefore any such information has to be obtained by indirect means. In this study, a generalized linear model was used to differentiate between the live autotrophic and non-autotrophic sestonic fractions, and for both stations the non-autotrophic fractions dominated with respective annual means of 76 and 55%. This regression model approach builds on assumptions (e.g. constant POC:Chl-a ratio) and the robustness of the estimates were explored with a bootstrap analysis. In addition the autotrophic percentage calculated from the statistical model was compared with estimated phytoplankton carbon, and the two independent estimates of autotrophic percentage were comparable with similar seasonal cycles. The estimated C:nutrient ratios of live autotrophs were, in general, lower than Redfield, while the non-autotrophic C:nutrient ratios were higher than the live autotrophic ratios and above, or close to, the Redfield ratio. This is due to preferential remineralization of nutrients, and the P content mainly governed the difference between the sestonic fractions. Despite the seasonal variability in seston composition and the generally low contribution of autotrophic biomass, the variation observed in the total seston ratios was low compared to the variation found in dissolved and particulate pools. Sestonic C:N:P ratios close to the Redfield ratios should not be used as an indicator of phytoplankton physiological state, but could instead reflect varying contributions of sestonic fractions that sum up to an elemental ratio close to Redfield.</t>
  </si>
  <si>
    <t>Cossellu, M; Nordberg, K</t>
  </si>
  <si>
    <t>Recent environmental changes and filamentous algal mats in shallow bays on the Swedish west coast - A result of climate change?</t>
  </si>
  <si>
    <t>JOURNAL OF SEA RESEARCH</t>
  </si>
  <si>
    <t>Over the last thirty years, many shallow estuarine bays, located in Scandinavian sheltered coastal environments, have been subject to the increased dominance of opportunistic species of filamentous green algae, oxygen deficiency in bottom waters and the alteration of flora and fauna. Human-induced eutrophication has been held responsible for these recent changes, but from this study the importance of climatic factors emerges. This research is based on the analysis of sediment cores from 8 shallow areas (d &lt; 50 cm) along the Bohuslan archipelago, Swedish west coast, and focuses on their recent (&lt; 100 years) sedimentary evolution. Evidence of hydrodynamic change was observed in the sediments, where modern fining-upward sequences contrast with the expected coarsening upward model due to ongoing land uplift. Heavy metal concentrations from modern pollution and C-14 dating of mollusk shells and eelgrass roots provided the age control, and allowed to place these changes within the last three decades. Data were compared with historical meteorological records (seasonal warming, modification of dominant winds and upwelling and reduction of sea-ice), and a clear connection emerged between the environmental changes and variations in the North Atlantic Ocean weather pattern. The increase of winter temperature and reduction of reworking winter sea-ice in these sheltered bays increased the storing of nutrients in the sediments and the turnover of organic matter, favoring the early growth stage of opportunistic algae in the most sheltered areas of the archipelago. This, together with human-induced modifications (overfishing and eutrophication), increased the possibility of opportunistic explosions, which in turn determined a reduced water exchange, the increased deposition of fine sediments and organic matter and evolving hypoxic conditions. (C) 2010 Elsevier B.V. All rights reserved.</t>
  </si>
  <si>
    <t>Lake, I; Funkquist, L</t>
  </si>
  <si>
    <t>Operational forecasts of algae blooms in the Baltic Sea</t>
  </si>
  <si>
    <t>2008 IEEE/OES US/EU-BALTIC INTERNATIONAL SYMPOSIUM</t>
  </si>
  <si>
    <t>During the fall of 2007 a project was initiated with the main aim to set up a test system for algae forecasts. Secondly the project was to, within its scope, perform a crude validation of the results. The final task for the project, which lasted until the end of December, was to present the results on the internal web. The system was based on the coupling between the ocean model HIROMB and the biogeochemical model SCOBI. The operational three-dimensional baroclinic ocean model HIROMB (High Resolution Operational Model for the Baltic Sea) covers the whole North Sea/Baltic Sea area and is run operationally in the resolutions 1, 3 and 12 nm. In the test system the 3 nm resolution was coupled, through turbulence and advection, to the one-dimensional biogeochemical model SCOBI (Swedish Coastal and Ocean Blogeochemical model) to form a forecast system for algae blooms in Skagerrak, Kattegat and the Baltic Sea. The SCOBI model includes the following variables: NO3, NH4, PO4, O2, H2S, detritus, diatoms, flagellates, cyanobacteria, zooplankton, bottom nitrogen and bottom phosphorus, of which only algae concentration was presented in this first stage. The forcing of the system was based upon HIRLAM C22 (High Resolution Limited Area Model, resolution 22 km) for the atmospheric parameters (wind and cloudiness) and HBV-Baltic (parted into 43 different sub-basins representing runoff areas) for fresh-water runoff and nutrients (phosphate, nitrate). For water level, including tides at the open sea border towards the NE Atlantic, the storm surge model NOAMOD was used and salinity and temperature at the open boundaries were based on monthly mean values. The set-up of the system was successfully performed and a crude validation for a nine-year hindcast period implied reasonable results. The project will during 2008 continue with the set-up of operational daily runs which will be presented together with satellite images on the internal web (accessible also by an external reference panel) and with further validation of the forecasts. This will hopefully result in a system producing high quality daily algae forecasts which can be used in environmental surveillance and monitoring purposes.</t>
  </si>
  <si>
    <t>Conley, DJ; Carstensen, J; Aertebjerg, G; Christensen, PB; Dalsgaard, T; Hansen, JLS; Josefson, AB</t>
  </si>
  <si>
    <t>Long-term changes and impacts of hypoxia in Danish coastal waters</t>
  </si>
  <si>
    <t>ECOLOGICAL APPLICATIONS</t>
  </si>
  <si>
    <t>A 38-year record of bottom-water dissolved oxygen concentrations in coastal marine ecosystems around Denmark (1965-2003) and a longer, partially reconstructed record of total nitrogen (TN) inputs (1900-2003) were assembled with the purpose of describing long-term patterns in hypoxia and anoxia. In addition, interannual variations in bottom-water oxygen concentrations were analyzed in relation to various explanatory variables (bottom temperature, wind speed, advective transport, TN loading). Reconstructed TN loads peaked in the 1980s, with a gradual decline to the present, commensurate with a legislated nutrient reduction strategy. Mean bottom-water oxygen concentrations during summer have significantly declined in coastal marine ecosystems, decreasing substantially during the 1980s and were extremely variable thereafter. Despite decreasing TN loads, the worst hypoxic event ever recorded in open waters occurred in 2002. For estuaries and coastal areas, bottom-water oxygen concentrations were best described by TN input from land and wind speed in July-September, explaining 52% of the interannual variation in concentrations. For open sea areas, bottom-water oxygen concentrations were. also modulated by TN input from land; however, additional significant variables included advective transport of water and Skagerrak surface-water temperature and explained 49% of interannual variations in concentrations. Reductions in the number of benthic species and alpha diversity were significantly related to the duration of the 2002 hypoxic event. Gradual decreases in diversity measures (number of species and alpha diversity) over the first 2-4 weeks show that the benthic community undergoes significant changes before the duration of hypoxia is severe enough to cause the community to collapse. Enhanced sediment-water fluxes of NH4+ and PO43- occur with hypoxia, increasing nutrient concentrations in the water column and stimulating additional phytoplankton production. Repeated hypoxic events have changed the character of benthic communities and how organic matter is processed in sediments. Our data suggest that repeated hypoxic events lead to an increase in susceptibility of Danish waters to eutrophication and further hypoxia.</t>
  </si>
  <si>
    <t>Hasager, CB; Carstensen, J; Ellermann, T; Gustafson, BG; Hertel, O; Johnsson, M; Markager, S; Skjoth, CA</t>
  </si>
  <si>
    <t>On extreme atmospheric and marine nitrogen fluxes and chlorophyll-a levels in the Kattegat Strait</t>
  </si>
  <si>
    <t>ATMOSPHERIC CHEMISTRY AND PHYSICS</t>
  </si>
  <si>
    <t>A retrospective analysis is carried out to investigate the importance of the vertical fluxes of nitrogen to the marine sea surface layer in which high chlorophyll a levels may cause blooms of harmful algae and subsequent turn over and oxygen depletion at the bottom of the sea. Typically nitrogen is the limiting factor for phytoplankton in the Kattegat Strait during summer periods ( May to August) and the major nitrogen inputs come from the atmosphere and deep-water entrainment. The extreme reoccurrence values of nitrogen from atmospheric wet and dry deposition and deep-water flux entrainments are calculated by the periodic maximum method and the results are successfully compared to a map of chlorophyll return periods based on in-situ observations. The one-year return of extreme atmospheric wet deposition is around 60 mg N m(-2) day(-1) and 30 mg N m(-2) day(-1) for deep-water entrainment. Atmospheric nitrogen dry deposition is insignificant in the context of algal blooms. At longer time-scales e. g. at 10-year return, the nitrogen deep-water entrainment is larger than the extreme of atmospheric wet deposition. This indicates that the pool of nitrogen released from the sea bottom by deep-water entrainment forced by high winds greatly exceeds the atmospheric pool of nitrogen washed out by precipitation. At the frontal zone of the Kattegat Strait and Skagerrak, the nitrogen deep-water entrainment is very high and this explains the high 10-year return chlorophyll level at 8 mg m(-3) in the Kattegat Strait. In the southern part, the extreme chlorophyll level is only 4 mg m(-3) according to the statistics of a multi-year time-series of water samples. The chlorophyll level varies greatly in time and space as documented by a series of SeaWiFS satellite maps (OC4v4 algorithm) of chlorophyll ScanFish and buoy observations from an experimental period in the Kattegat Strait. It is recommended to sample in-situ chlorophyll observation collocated in time to the satellite overpasses of e. g. SeaWiFS and ENVISAT MERIS to ensure improved mapping of the chlorophyll levels in the Danish waters.</t>
  </si>
  <si>
    <t>Croot, PL</t>
  </si>
  <si>
    <t>Seasonal cycle of copper speciation in Gullmar Fjord, Sweden</t>
  </si>
  <si>
    <t>LIMNOLOGY AND OCEANOGRAPHY</t>
  </si>
  <si>
    <t>The chemical speciation of dissolved Cu was investigated by voltammetric methods in Gullmar Fjord, Sweden, over the course of a year from September 1996 until August 1997. Sampling was carried out on a roughly monthly basis, with an intensive survey carried out in May 1997. Surface water temperatures ranged from -1 to 22degreesC, whereas bottom waters in the fjord were approximately 6 C throughout. Macronutrient concentrations in the fjord during the period of the survey were investigated independently by the Goteborgs och Bohus Tans VattenvArdsforbund (Water Quality Association of Goteborg and Bohus). Surface phosphate concentrations were highest in early spring with low levels (&lt;0.1 mu mol kg(-1)) over the late spring and summer. Nitrate and silicate showed a similar pattern to phosphate with the exception of high concentrations encountered in surface waters when low salinity plumes caused by runoff were encountered. A period of calm, sunny weather in January 1997 saw the initiation of the spring bloom some 2 months earlier than usual. Dissolved Cu speciation was dominated by organic complexation (over 99.8%) throughout this study. Strong Cu binding ligands (log K &gt; 12.5) were not detected during the winter or early spring and could be related to the temperature-related seasonal appearance of the cyanobacterium Synechoccocus in these waters. The appearance of the strong Cu ligands led to a decrease in the concentration of free copper, resulting in a seasonal cycle for free copper in the fjord. This is the first study to examine Cu speciation over an annual cycle in a coastal environment.</t>
  </si>
  <si>
    <t>Hansen, JLS; Josefson, AB</t>
  </si>
  <si>
    <t>Accumulation of algal pigments and live planktonic diatoms in aphotic sediments during the spring bloom in the transition zone of the North and Baltic Seas</t>
  </si>
  <si>
    <t>MARINE ECOLOGY PROGRESS SERIES</t>
  </si>
  <si>
    <t>The sediment contents of algal pigments and live planktonic diatoms were measured in cores sampled at 6 stations with aphotic sediments at depths between 27 and 55 m located in the transition zone between the Baltic Sea and the Skagerrak. Five of the stations were sampled before and after the spring phytoplankton bloom in 2001. Within the area, there was a highly significant increase after the bloom in the sediment content of viable planktonic diatoms, quantified by the dilution extinction method, and in the sediment content of the pigments chlorophyll a and fucoxanthin. The composition of algal pigments as well as the number of germinable diatoms suggested that live pelagic diatoms were the source of almost the entire pool of chlorophyll a in the sediment both before and after the spring bloom. In the northern Kattegat, Great Belt, Femer Belt and in the Arkona Sea, the pools of diatoms increased 10- to 100-fold during the spring bloom. In total, the sediment received between 0.3 and 4 million germinable units of pelagic diatoms cm(-2). In terms of organic nitrogen, the enrichment of live diatoms in the sediment corresponded to on average 202 % of the total spring bloom production, calculated from the pool of nitrate consumed in the water column during the spring bloom. A similar calculation based on the enrichment of the pigments chlorophyll a and fuco- xanthin indicated input corresponding to 24 and 64 % respectively of the potential production during the spring bloom. There was considerable variation among stations; in the central Kattegat there was no detectable sedimentation of diatoms or pigments. Here, the pools of pigments and diatoms decreased during the spring bloom and the shape of the pigment profiles also indicated that these pools did not originate from a recent input. Other stations received twice as much diatom biomass than could be produced from the pool of inorganic nitrogen in the mixed layer before the bloom. It is hypothesized that the unequal distribution of the spring bloom sedimentation is a result of episodic sedimentation events in combination with advection of the water masses. The potentials of using sediment profiles of pigments to quantify spring bloom sedimentation are discussed.</t>
  </si>
  <si>
    <t>Dalsgaard, T; Thamdrup, B</t>
  </si>
  <si>
    <t>Factors controlling anaerobic ammonium oxidation with nitrite in marine sediments</t>
  </si>
  <si>
    <t>Factors controlling the anaerobic oxidation of ammonium with nitrate and nitrite were explored in a marine sediment from the Skagerrak in the Baltic-North Sea transition. In anoxic incubations with the addition of nitrite, approximately 65% of the nitrogen gas formation was due to anaerobic ammonium oxidation with nitrite, with the remainder being produced by denitrification. Anaerobic ammonium oxidation with nitrite exhibited a biological temperature response, with a rate optimum at 15degreesC and a maximum temperature of 37degreesC. The biological nature of the process and a 1:1 stoichiometry for the reaction between nitrite and ammonium indicated that the transformations might be attributed to the anammox process. Attempts to find other anaerobic ammonium-oxidizing processes in this sediment failed. The apparent K of nitrite consumption was less than 3 muM, and the relative importance of ammonium oxidation with nitrite and denitrification for the production of nitrogen gas was independent of nitrite concentration. Thus, the quantitative importance of ammonium oxidation with nitrite in the jar incubations at elevated nitrite concentrations probably represents the in situ situation. With the addition of nitrate, the production of nitrite from nitrate was four times faster than its consumption and therefore did not limit the rate of ammonium oxidation. Accordingly, the rate of this process was the same whether nitrate or nitrite was added as electron acceptor. The addition of organic matter did not stimulate denitrification, possibly because it was outcompeted by manganese reduction or because transport limitation was removed due to homogenization of the sediment.</t>
  </si>
  <si>
    <t>Godhe, A; Svensson, S; Rehnstam-Holm, AS</t>
  </si>
  <si>
    <t>Oceanographic settings explain fluctuations in Dinophysis spp. and concentrations of diarrhetic shellfish toxin in the plankton community within a mussel farm area on the Swedish west coast</t>
  </si>
  <si>
    <t>The influence of hydrographic, biological and meteorological variables on the abundance of Dinophysis spp. and the concentration of diarrhetic shellfish toxin (DST) in the plankton population were investigated in a mussel (Mytilus edulis) farm area on the Swedish west coast. This location provided an opportunity to simultaneously compare Dinophysis spp. cell numbers, concentration of DST in natural phytoplankton assemblages and toxicity of mussel tissues. Sampling was performed every other day from October 10 to November 5, 2000, and on each occasion, 5 randomly selected sites were sampled. During this period, 3 distinct water masses passed through the vicinity of the mussel farm. The second water mass, characterized by low salinity and nitrogen concentration, was probably advected into the area from surface waters in the nearby Skagerrak. This low salinity water also contained a high abundance of Dinophysis spp., and high concentrations of DST were recorded in the phytoplankton population. Multivariate analysis (projection to latent structures by means of partial least squares, PLS) determined that the principal variables influencing the concentration of DST in the plankton assemblage were the causative species (D. acuminata, D. acuta and D. norvegica) and salinity. The abundance of the 3 Dinophysis spp. was inversely correlated to salinity. A rapid increase in the toxicity of mussels in response to the high levels of DST was observed. The concentration of DST had doubled within 2 d of the appearance of Dinophysis spp. After 8 d, the water mass containing Dinophysis spp. was replaced and cell numbers again returned to low levels. The concentration of DST in the phytoplankton samples remained high for another 2 d after the number of Dinophysis spp. had declined and the toxicity of mussels continued to be high for the remainder of the study. Causes of the rapid intoxication versus slow detoxification of mussels are discussed. These results suggest that present monitoring programs are insufficient to provide early warning of toxic blooms to aquaculturists on the Swedish west coast.</t>
  </si>
  <si>
    <t>Estrum-Yousef, SR; Schoor, A</t>
  </si>
  <si>
    <t>Seasonal variation of nitrogen transformations in the pelagial of selected nearshore waters of the Baltic Sea with emphasis on the particulate pool</t>
  </si>
  <si>
    <t>HYDROBIOLOGIA</t>
  </si>
  <si>
    <t>Physical and chemical conditions, particulate matter and N-uptake were characterized at two sampling sites at the eastern German coast of the Baltic Sea (Pomeranian Bay) over the annual period of 1997 (February-November). The inshore sampling sites (5 m water depth) differed with respect to the potential influences of river run-off and salt water exchange (mean values of salinity: 7.05 and 8.72 PSU), respectively. The mean org-C-diss/org-C-part-ratios (4.9 and 12.6) fell in the same order of magnitude (1.0-12.6) as values of neighboring inshore waters, and increasing values reflect an enhancement of the trophic level. Beside differences of nitrogen concentrations (dissolved inorganic nitrogen: 1.8-23.8 and 0.9-9.9 mu mol l(-1)), particulate nitrogen (4.30-41.01 and 2.69-9.08 mu mol l(-1)) and absolute uptake of N-nutrients (mean sum of NH4+, urea, NO3- uptake rates: 0.141 and 0.087 mu mol l(-1) h(-1)), specific uptake of N-15-labelled nutrients (NH4+, urea, NO3-) as well as the relationships between the measured variables characterize distinguishable inshore systems. The high variability at the shallow sampling sites prevents, however a simple resolution of the seasonal courses. Light dose could be identified as a potential key in order to describe long-term variations of N-uptake at the station with higher organic matter concentration (station KW), but phytoplankton development is better reflected in the seasonal course of N-uptake at the other station. Specific nitrogen uptake rates (NH4+: 0.0009-0.0353 h(-1), urea: 0.0001-0.0137 h(-1), NO3-: 0.000004-0.0009 h(-1)) and relative nitrogen preferences indicate extraordinary importance of reduced nitrogenous nutrients (NH4+, urea) at both stations throughout the year.</t>
  </si>
  <si>
    <t>Finansiering/Oppdragsgiver</t>
  </si>
  <si>
    <t>Overvåkningsprogram</t>
  </si>
  <si>
    <t>Økosystemovervåkning i kystvann - Økokyst</t>
  </si>
  <si>
    <t>Mijødirektoratet</t>
  </si>
  <si>
    <t>https://www.miljodirektoratet.no/ansvarsomrader/overvaking-arealplanlegging/miljoovervaking/overvakingsprogrammer/ferskvann-hav-og-kyst/okokyst/</t>
  </si>
  <si>
    <t>https://vannmiljo.miljodirektoratet.no</t>
  </si>
  <si>
    <t>Målet til overvåkningsprogrammet Økokyst er å overvåke økosystemer i norske kyst- og fjordområder. Overvåkingen skal fange opp uønskede påvirkninger av tilførsler av næringssalter, organisk materiale, og langsiktige klimaendringer.</t>
  </si>
  <si>
    <t>.xlsx</t>
  </si>
  <si>
    <t>Norske kyst- og fjordområder, inkludert Skagerrak (Ytre Oslofjord, Grenlandsfjordene og Agder)</t>
  </si>
  <si>
    <t xml:space="preserve">2013 - d.d (for flere av stasjonene finnes det lengre tidsserier da de blir/har blitt brukt til annen prøvetaking. Tidligste registreringer på næringssalt og partikluært organisk materiale er 1990 for stasjon VT5.  </t>
  </si>
  <si>
    <t>Modellering</t>
  </si>
  <si>
    <t>Kildefordelte tilførsler av nitrogen og fosfor til norske kystområder i 2020: tabeller, figurer og kart</t>
  </si>
  <si>
    <t>Miljødirektoratet</t>
  </si>
  <si>
    <t>NIVA</t>
  </si>
  <si>
    <t>https://www.miljodirektoratet.no/publikasjoner/2022/mars/kildefordelte-tilforsler-av-nitrogen-og-fosfor-til-norske-kystomrader-i-2020-tabeller-figurer-og-kart/</t>
  </si>
  <si>
    <t>Rapportserien omfatter resultater fra beregninger av tilførsler av nitrogen og fosfor til definerte områder av norskekysten for årene fra 1990 til 2020. Data fra 1985 er inkludert basert på tidligere modelleringsarbeid i enkelte områder. Det er gjort beregninger av tilførsler til norske vannregioner (jfr. Vannforskriften) og norske havområder (de såkalte forvaltningsplanområdene). Kildene som inngår i beregningene er utslipp fra kommunal avløpssektor, industri, akvakultur, jordbruk og bakgrunnsavrenning.</t>
  </si>
  <si>
    <t>.pdf</t>
  </si>
  <si>
    <t>Hele norskekysten, for prosjektområdet på fylkes- og vannregionsoppløsning</t>
  </si>
  <si>
    <t>1990 - d.d</t>
  </si>
  <si>
    <t>?</t>
  </si>
  <si>
    <t>Elveovervåkningsprogrammet</t>
  </si>
  <si>
    <t>https://www.niva.no/prosjekter/elveovervakingsprogrammet</t>
  </si>
  <si>
    <t>Elveovervåkingsprogrammet har som formål å beregne tilførsler av næringsstoffer og miljøgifter til norske havområder gjennom overvåking av elver og modellering av tilførsler fra områder uten overvåking.
Rapporterte utslipp fra industri, avløp og akvakultur inngår også i beregningene. Dataene som innhentes skal gi grunnlag for å vurdere tiltak mot klimaeffekter, tiltak for å oppnå god miljøtilstand, og å identifisere behov for reguleringer av kjemikalier nasjonalt og/eller internasjonalt. Programmet omfatter prøvetaking av 20 elver med bruk av nye metoder, f.eks. passiv prøvetaking, og bruk av metoder for kontinuerlig prøvetaking av suspendert materialer til organiske miljøgiftanalyser. Resultatene rapporteres hvert år til Miljødirektoratet og OSPAR (Oslo-Paris Convention), som overvåker tilførsler fra Europa til Nord-Atlanteren.</t>
  </si>
  <si>
    <t>3 elver i Agder: Tovdalselva, Nidelva, Otra. I tillegg til elvene Numedalslågen, Glomma, Alna, Drammenselva, Snarumselva, Randselva.</t>
  </si>
  <si>
    <t>2016-d.d (erstattet elvetilførselsprogrammet)</t>
  </si>
  <si>
    <t xml:space="preserve"> NAT Nationell miljöövervakning</t>
  </si>
  <si>
    <t>Naturvårdsverket, Sverige</t>
  </si>
  <si>
    <t>https://www.naturvardsverket.se/om-miljoarbetet/miljoovervakning/programomraden/kust-och-hav/</t>
  </si>
  <si>
    <t>https://sharkweb.smhi.se/hamta-data/</t>
  </si>
  <si>
    <t>Miljöövervakning är återkommande och systematiskt upplagda undersökningar som följer upp miljöns tillstånd. Vad som övervakas styrs av uppsatta miljömål, krav i lagstiftning och EU-direktiv, och av Sveriges åtaganden inom internationella konventioner. Miljöövervakningsprogrammet ger underlag för uppföljning av de nationella miljökvalitetsmålen. Fyra av målen berör havsmiljön särskilt: Hav i balans samt levande kust och skärgård, Ingen övergödning, Giftfri miljö och Ett rikt växt- och djurliv.</t>
  </si>
  <si>
    <t>.txt</t>
  </si>
  <si>
    <t xml:space="preserve">Alle sjøområder rundt Sverige. </t>
  </si>
  <si>
    <t>1968 - d.d.</t>
  </si>
  <si>
    <t>(x)</t>
  </si>
  <si>
    <t>NAT Nationell BasVerksamhet,</t>
  </si>
  <si>
    <t>Sveriges meteorologiske og hydrologiske institutt</t>
  </si>
  <si>
    <t>1969 - d.d.</t>
  </si>
  <si>
    <t xml:space="preserve">Nutrient concentrations in seawater (hentet fra OSPAR sin oversikt) </t>
  </si>
  <si>
    <t>Danmark</t>
  </si>
  <si>
    <t>Danish Centre for Environment and Energy</t>
  </si>
  <si>
    <t>https://ecos.au.dk/en/researchconsultancy/topic-centres/marine-topic-centre</t>
  </si>
  <si>
    <t>https://dome.ices.dk/browse/</t>
  </si>
  <si>
    <t xml:space="preserve">For Danmark ser det ut som all data kun ligger i ICES sin protal. </t>
  </si>
  <si>
    <t>.csv</t>
  </si>
  <si>
    <t>Øst- og. Nordsiden av Danmark</t>
  </si>
  <si>
    <t>1989 - d.d.</t>
  </si>
  <si>
    <t>TOC</t>
  </si>
  <si>
    <t>OSPAR</t>
  </si>
  <si>
    <t>https://oap.ospar.org/en/ospar-monitoring-programmes/cemp/cemp-appendices/theme-e-eutrophication/</t>
  </si>
  <si>
    <t>https://www.ices.dk/data/data-portals/Pages/DOME.aspx</t>
  </si>
  <si>
    <t>The OSPAR Eutrophication Monitoring Programme is an integral part of the OSPAR Eutrophication Strategy. OSPAR has developed a common assessment framework to assist Contracting Parties to identify, in a consistent way, areas where anthropogenic nutrient inputs may cause pollution. This also enables periodic assessment of the eutrophication status of the OSPAR maritime area and the progress made towards the Strategy’s objective. The framework provides the basis for enabling Contracting Parties to assess and classify the eutrophication status of their maritime waters under the Common Procedure for the Identification of the Eutrophication Status of the OSPAR Maritime Area (“Common Procedure”, agreements 2005-3 and 2013-8).</t>
  </si>
  <si>
    <t>Nordøstlige Atlanterhav</t>
  </si>
  <si>
    <t>Mellomstatlig organisasjon, inkluderer flere overvåkningsprogram</t>
  </si>
  <si>
    <t xml:space="preserve">HELCOM </t>
  </si>
  <si>
    <t>https://helcom.fi/action-areas/monitoring-and-assessment/monitoring-manual/</t>
  </si>
  <si>
    <t xml:space="preserve">https://maps.helcom.fi/website/mapservice/index.html </t>
  </si>
  <si>
    <t xml:space="preserve">Data med prøvestasjoner og frekvens for prøvetaking for en rekke parametre kan lastes ned fra denne siden. Selve prøvedataene kan lastes ned fra ICES DOME (se datalenke for OSPAR)
The HELCOM Monitoring Manual is developed to support the implementation of the HELCOM Monitoring and Assessment Strategy and to follow-up commitments made under Baltic Sea Action Plan (BSAP) and the Marine Strategy Framework Directive (MSFD) for thoseContracting Parties of HELCOM that are also EU Member States. Full background information and general introduction to the HELCOM Monitoring Manual can be found in the  introduction. 
The Monitoring Manual provides a catalogue listing of all existing marine monitoring carried out in the Baltic and their links to indicators developed to assess progress towards Good Environmental Status (GES). The information is organized along 11 main monitoring programmes or grouped according to 16 thematic programme topics and displayed in programme info sheets (pdf). The level of regional coordination currently varies between topics while it is the ambition to develop HELCOM coordinated monitoring for all programmes.
</t>
  </si>
  <si>
    <t>.shp</t>
  </si>
  <si>
    <t>Det Baltiske hav. Alle land som grenser til dette området er med.</t>
  </si>
  <si>
    <t>Økoskyst - delprogramm skagerrak</t>
  </si>
  <si>
    <t>Økokyst – delprogram Skagerrak: Årsrapport x</t>
  </si>
  <si>
    <t>2013, 2014, 2015, 2016, 2017, 2018, 2019,2020, 2021, 2022,</t>
  </si>
  <si>
    <t>Norconsult AS (2022,2021) NIVA (2015, 2016, 2017, 2018, 2019, 2020 ) HI (2013, 2014, 2015, 2016)</t>
  </si>
  <si>
    <t>Økokyst- delprogramm Skagerrak</t>
  </si>
  <si>
    <t>Økokyst – delprogram Skagerrak: Høstundersøkelse 2014</t>
  </si>
  <si>
    <t>HI 2014</t>
  </si>
  <si>
    <t xml:space="preserve">Elveovervåkingsprogrammet </t>
  </si>
  <si>
    <t>Vannkvalitetsstatus og trender 2018</t>
  </si>
  <si>
    <t>https://www.miljodirektoratet.no/ansvarsomrader/overvaking-arealplanlegging/miljoovervaking/overvakingsprogrammer/forurensning-og-klimagasser/elveovervakningsprogrammet/</t>
  </si>
  <si>
    <t>Klassifisering av økologisk og kjemisk tilstand i norske elver i tråd med vannforskriften</t>
  </si>
  <si>
    <t>2019, 2020, 2021</t>
  </si>
  <si>
    <t>The Norwegian river monitoring programme 2020– water quality status and trends</t>
  </si>
  <si>
    <t>Forurensing fra land til kyst i 2016</t>
  </si>
  <si>
    <t xml:space="preserve">NIVA, NIBIO, NVE </t>
  </si>
  <si>
    <t>Kildefordelte tilførsler av nitrogen og fosfor til norske kystområder i 2019 - tabeller, figurer og kart (Teotil)</t>
  </si>
  <si>
    <t>Elvetilførselsprogrammet</t>
  </si>
  <si>
    <t>Riverine Inputs and Direct Discharges to Norwegian Coastal Waters - 2014</t>
  </si>
  <si>
    <t>2001, 2002, 2003, 2004, 2005, 2006, 2007, 2008, 2009, 2010, 2011, 2012, 2013, 2014, 2015, 2016, 2017</t>
  </si>
  <si>
    <t>https://www.niva.no/en/publications?q=Riverine+inputs+and+direct+discharges+to+Norwegian+coastal+waters</t>
  </si>
  <si>
    <t>Elvetilførselsprogrammet (rid) - 20 års overvåkning av tilførsel til norske kystområder (1990-2009). Datarapport 1 - vannkjemi i rid-elvene</t>
  </si>
  <si>
    <t xml:space="preserve">Klima- og forurensningsdirektoratet </t>
  </si>
  <si>
    <t>https://niva.brage.unit.no/niva-xmlui/bitstream/handle/11250/215675/6252-2011_200dpi.pdf?sequence=1&amp;isAllowed=y</t>
  </si>
  <si>
    <t>Elvetilførselsprogrammet (rid) - 20 års overvåkning av tilførsel til norske kystområder (1990-2009). Datarapport 1 - tilførsler til havområdene</t>
  </si>
  <si>
    <t>2011 og 2012 (ny utgave)</t>
  </si>
  <si>
    <t>https://niva.brage.unit.no/niva-xmlui/bitstream/handle/11250/215678/6253_RID_20ar_datarapport2_oppdatert2012_final.pdf?sequence=4</t>
  </si>
  <si>
    <t>Navn på prosjekt/ program</t>
  </si>
  <si>
    <t>Dataeier</t>
  </si>
  <si>
    <t>Finansiering/ Oppdragsgiver</t>
  </si>
  <si>
    <t>Gjennomføring/ institusjon</t>
  </si>
  <si>
    <t>Kommentar</t>
  </si>
  <si>
    <t>Atlanterhavet</t>
  </si>
  <si>
    <t>Database</t>
  </si>
  <si>
    <t>Vannmiljø</t>
  </si>
  <si>
    <t>Varierer</t>
  </si>
  <si>
    <t>https://www.vannportalen.no/verktoy/vannmiljo2/hva-er-vannmiljo/</t>
  </si>
  <si>
    <t xml:space="preserve">Vannmiljø er eit fagsystem miljøforvaltninga har for å lagre og analysere data om miljøtilstanden i vatn. Dei primære datakildene er resultat av nasjonal og regional miljøovervaking og kartlegging initiert av Miljødirektoratet, Statsforvaltaren eller regionale vasstyresmakter. Andre viktige kjelder er miljøovervaking i regi av sektorstyresmakter og myndigheitspålagt overvaking heimla i ulike lovverk. Vannmiljø inneholder data for biologiske, fysisk-kjemiske, hydromorfologiske parametere, samt miljøgifter.  </t>
  </si>
  <si>
    <t>Nasjonalt</t>
  </si>
  <si>
    <t>Portal</t>
  </si>
  <si>
    <t>Vann-nett</t>
  </si>
  <si>
    <t>Vann-Nett eies av miljøforvaltningen og Norges Vassdrags- og energidirektorat (NVE). Systemet er stasjonert hos og driftes av Miljødirektoratet.</t>
  </si>
  <si>
    <t>Miljøforvaltningen og NVE</t>
  </si>
  <si>
    <t>https://vann-nett.no/portal/</t>
  </si>
  <si>
    <t xml:space="preserve">Målet er å gi en enkel og rask tilgang til data i forskjellige format. Her kan du finne hvordan det står til i vannet (miljøtilstand, miljømål, tiltak, påvirkninger osv) og få ut data i forskjellige formater (faktaark og kart). </t>
  </si>
  <si>
    <t>Norsk marint datasenter</t>
  </si>
  <si>
    <t>Driftet av HI, mange partnere</t>
  </si>
  <si>
    <t>https://nmdc.no</t>
  </si>
  <si>
    <t>http://metadata.nmdc.no/UserInterface/#/</t>
  </si>
  <si>
    <t>Ny nasjonal infrastruktur for marine data som skal levere sømløs tilgang til dokumenterte marine datasett over viktige havområder for Norge til den marine forskningsverdenen</t>
  </si>
  <si>
    <t>Varierer (bl.a. .xlsx, .nc, .csv)</t>
  </si>
  <si>
    <t>1942 - d.d</t>
  </si>
  <si>
    <t>Databasen inkluderer HIs målestasjoner Lista og Skagerrak</t>
  </si>
  <si>
    <t>Datakatalog</t>
  </si>
  <si>
    <t>Forskningsdata, katalog HI</t>
  </si>
  <si>
    <t>http://www.imr.no/forskning/forskningsdata/datakatalog/listut.php?vismodus=1&amp;fagfelt=16</t>
  </si>
  <si>
    <t>Havforskingsinstituttet samlar kontinuerleg inn store datamengder frå alle norske havområde. Data blir samla inn både med våre eigne og innleide fartøy, observasjonsbøyer, manuelle målingar, glidere med meir. Denne oversikten over marine data fra Havforskningsinstituttet består av flere hundre datasett.</t>
  </si>
  <si>
    <t>SHARKWeb</t>
  </si>
  <si>
    <t>Havs- och vattenmyndigheten</t>
  </si>
  <si>
    <t xml:space="preserve">Svenskt Havsarkiv </t>
  </si>
  <si>
    <t>https://biodiversitydata.se/explore-analyze/data-and-tools/sbdi-tools/sharkweb-and-sharkdata/</t>
  </si>
  <si>
    <t xml:space="preserve">https://sharkweb.smhi.se/hamta-data/ </t>
  </si>
  <si>
    <t>SHARKweb är Svenskt HavsARKivs webbplats för nedladdning av data. För nedladdning via api hänvisar vi till SHARKdata. I SHARK lagras biologiska, fysikaliska och kemiska marina miljöövervakningsdata. SMHI är på uppdrag av Havs- och vattenmyndigheten nationell datavärd för oceanografi och marinbiologi och är av UNESCO utsedd till Nationellt Oceanografiskt DataCenter (NODC).</t>
  </si>
  <si>
    <t>Fra Skagerrak og havområda østover</t>
  </si>
  <si>
    <t>1948 - d.d</t>
  </si>
  <si>
    <t xml:space="preserve">Startår er basert på første måling av løste næringssalt. Første registrering uavhengig av parameter er fra 1893. </t>
  </si>
  <si>
    <t>ICES dataportal</t>
  </si>
  <si>
    <t>20 medlemsland, inludert Norge, Sverige og Danmark</t>
  </si>
  <si>
    <t>https://www.ices.dk/data/Pages/default.aspx</t>
  </si>
  <si>
    <t>https://data.ices.dk/view-map</t>
  </si>
  <si>
    <t>Data portal used by OSPAR, HELCOM, AMAP and Expert Groups in the management of chemical and biological data for regional marine assessments</t>
  </si>
  <si>
    <t>Hele området</t>
  </si>
  <si>
    <t>Strømkatalogen</t>
  </si>
  <si>
    <t>Introduksjon — Strømkatalogen 1.0 documentation (hi.no)</t>
  </si>
  <si>
    <t>NCIS (hi.no)</t>
  </si>
  <si>
    <t xml:space="preserve">Strømkatalogen er et system for modell-basert statistisk informasjon om strøm i norske farvann. Poenget er å presentere informasjon om normaltilstand og variabilitet om både strømmen og spredning med strømsystemet. Systemet er tilgjengelig på internett, for tiden med en provisorisk lenke. Brukergrensesnittet gir et kart over norske farvann med et valg av tre bakgrunnslag, bunntopografi, middel eller maksimal strømfart. </t>
  </si>
  <si>
    <t>Ikke tilrettelagt for eksport</t>
  </si>
  <si>
    <t>Stasjon</t>
  </si>
  <si>
    <t>Lista (L)</t>
  </si>
  <si>
    <t>Arendal VT5 (tidl. A2)</t>
  </si>
  <si>
    <t>Nordfjorden VT49</t>
  </si>
  <si>
    <t>Torbjørnskjær VT3</t>
  </si>
  <si>
    <t>Færder (VT84)</t>
  </si>
  <si>
    <t>Kystovervåkningsprogrammet, oseanografi. Sør-Vestlandet</t>
  </si>
  <si>
    <t>Økokyst klima, Basisovervåkning trend, tidl. Kystovervåkningsprogrammet, oseanografi, Sørlandet</t>
  </si>
  <si>
    <r>
      <t>Økokyst Klima. Hydrografi vannsøyle. Basisovervåking - trend (VT49).</t>
    </r>
    <r>
      <rPr>
        <i/>
        <sz val="13"/>
        <color theme="1"/>
        <rFont val="Calibri Light"/>
        <family val="2"/>
        <scheme val="major"/>
      </rPr>
      <t xml:space="preserve"> </t>
    </r>
    <r>
      <rPr>
        <i/>
        <sz val="12"/>
        <color theme="1"/>
        <rFont val="Calibri Light"/>
        <family val="2"/>
        <scheme val="major"/>
      </rPr>
      <t>Tidl. Sukkertare-overvåkingsprogrammet (V3).</t>
    </r>
  </si>
  <si>
    <t>Økokyst Skagerrak. Hydrografi overflatevann. Basisovervåking - trend (VT3). Overvåking av Ytre Oslofjord - Hvalerbassenget (OF-1). Tidl. Kystovervåkingsprogrammet, oseanografi. Ytre Oslofjord (region A).</t>
  </si>
  <si>
    <t>Økokyst Skagerrak. Hydrografi overflatevann. Basisovervåking - trend (VT84). Kystovervåkingsprogrammet, oseanografi. Ytre Oslofjord (region A).</t>
  </si>
  <si>
    <t>1990 - 1998</t>
  </si>
  <si>
    <t>1990 - d.d.</t>
  </si>
  <si>
    <t>2011 - d.d.</t>
  </si>
  <si>
    <t>2001 - d.d.</t>
  </si>
  <si>
    <t>1990 - 2007</t>
  </si>
  <si>
    <t>1995 - d.d.</t>
  </si>
  <si>
    <t>Chla a</t>
  </si>
  <si>
    <t>2021 - d.d.</t>
  </si>
  <si>
    <t>DOC</t>
  </si>
  <si>
    <t>2017 - d.d.</t>
  </si>
  <si>
    <t>2011 - 2021</t>
  </si>
  <si>
    <t>1995 - 2021</t>
  </si>
  <si>
    <t>2013 - d.d.</t>
  </si>
  <si>
    <t>2014 - d.d.</t>
  </si>
  <si>
    <t>1998 - 2010</t>
  </si>
  <si>
    <t>2009 - d.d.</t>
  </si>
  <si>
    <t>2016 - d.d.</t>
  </si>
  <si>
    <t>1990 - 2010</t>
  </si>
  <si>
    <t xml:space="preserve">Søknad Lista-laks </t>
  </si>
  <si>
    <t>Økland, I. E. 2020. Nordhasselvika i Farsund kommune, oktober 2019. Førehandsgransking. Rådgivende Biologer AS, rapport 3032, 13 sider.</t>
  </si>
  <si>
    <t>Søknad Elle</t>
  </si>
  <si>
    <t>Tverberg, J. &amp; C. Todt 2017. Oppdrettslokalitet Elle i Farsund kommune, mars 2017. Førehandsgransking – Inkludert rettelsesblad. Rådgivende Biologer AS, rapport 2514, 35 sider, ISBN 978-82-8308-467-2.</t>
  </si>
  <si>
    <t>Muligheter</t>
  </si>
  <si>
    <t>Tverberg, J., M. Eilertsen &amp; M. Kambestad 2018. Marine Harvest Norway AS. Fremtidig utvikling av oppdrettslokaliteter i Flekkefjord. Regional konsekvensvurdering for marint naturmangfold og naturressurser. Rådgivende Biologer AS, rapport 2740, 62 sider, ISBN 978-82-8308-543-3</t>
  </si>
  <si>
    <t xml:space="preserve">Mowi-lokalitet Fjællse i Flekkefjord </t>
  </si>
  <si>
    <t>Tverberg, J., C. J. Blanck &amp; S. Skår 2022. Utvidelse Agder Smolt avd. Fjellsæ. Konsekvensutredning for naturmangfold. Rådgivende Biologer AS, rapport 3745, 31 sider, ISBN 978-82-8308-966-0</t>
  </si>
  <si>
    <t>Furset, T.T. 2022. Settefiskanlegget Fjellsæ i Flekkefjord kommune. Straummåling ved to utsleppspunkt i Lafjorden, desember 2021 – februar 2022. Rådgivende Biologer AS, rapport 3682, 51 sider. ISBN 978-82-8308-957-8</t>
  </si>
  <si>
    <t>Tverberg, J. &amp; H. O. T. Bergum 2022. Utviding av settefiskanlegget Fjellsæ i Flekkefjord kommune. Miljøgransking 2022. Rådgivende Biologer AS, rapport 3730, 50 sider, ISBN 978-82-8308-958-5</t>
  </si>
  <si>
    <t>Mowi-lokalitet Skipningsdalen ved Hidra</t>
  </si>
  <si>
    <t>Bergum, H. O. T. &amp; N. T. Mikkelsen 2023. Oppdrettslokalitet Skipningsdalen i Flekkefjord kommune, november 2022. Miljøovervaking av overgangssona – ASC/C-gransking. Rådgivende Biologer AS, rapport 3991, 51 sider</t>
  </si>
  <si>
    <t>Furset, T.T &amp; M. Eilertsen 2014. MOM C – gransking ved lokaliteten Skipningsdalen i Flekkefjord kommune. Rådgivende Biologer AS, rapport 1972, 56 sider.</t>
  </si>
  <si>
    <t>Furset, T.T 2015. ASC – MOM C gransking ved lokaliteten Skipningsdalen i Flekkefjord kommune, januar 2015. Rådgivende Biologer AS, rapport 2133, 61 sider.</t>
  </si>
  <si>
    <t>Furset T. T. 2017. Skipningsdalen i Flekkefjord kommune. Miljøovervaking av overgangssona ved ASC/C-gransking, januar 2017. Rådgivende Biologer AS, rapport 2533, 65 sider.</t>
  </si>
  <si>
    <t>Furset T.T. &amp; C. Todt 2019. Oppdrettslokaliteten Skipningsdalen i Flekkefjord kommune, januar 2019. Miljøovervaking av overgangssona – ASC/C-gransking. Rådgivende Biologer AS, rapport 3018, 54 sider.</t>
  </si>
  <si>
    <t>Tverberg, J. &amp; H. O. T. Bergum 2021. Oppdrettslokalitet Skipningsdalen i Flekkefjord kommune, mars 2021. Miljøovervaking av overgangssona – ASC/C-gransking. Rådgivende Biologer AS, rapport 3460, 51 sider.</t>
  </si>
  <si>
    <t>Mowi-lokalitet Pinnen ved Hidra</t>
  </si>
  <si>
    <t>Bergum, H. O. T. &amp; N. T. Mikkelsen 2023. Oppdrettslokalitet Pinnen i Flekkefjord kommune, november 2022. Miljøovervaking av overgangssona – ASC/C-gransking. Rådgivende Biologer AS, rapport 4018, 65 sider.</t>
  </si>
  <si>
    <t>Bergum, H. O. T. &amp; C. Todt 2021. Oppdrettslokalitet Pinnen i Flekkefjord kommune, februar 2021. Miljøovervaking av overgangssona – ASC/C-gransking. Rådgivende Biologer AS, rapport 3457, 64 sider.</t>
  </si>
  <si>
    <t>Furset, T.T. 2018. Straummåling ved lokalitetane Tarmevikodden og Pinnen, i Flekkefjord kommune. Oktober – november 2017. Rådgivende Biologer AS, rapport 2602, 42 sider.</t>
  </si>
  <si>
    <t>Furset, T.T. 2016. ASC/C-gransking ved Pinnen i Flekkefjord kommune, januar 2016. Rådgivende Biologer AS, rapport 2283, 36 sider.</t>
  </si>
  <si>
    <t>Haugsøen, H.E., I.E. Økland &amp; C. Todt 2018. ASC/C-gransking ved Pinnen i Flekkefjord kommune, mars 2018. Miljøovervaking av overgangssona – C-gransking. Miljøovervaking av overgangssona – C-gransking. Rådgivende Biologer AS, rapport 2717, 39 sider.</t>
  </si>
  <si>
    <t>Klem, S. T. 2020. Oppdrettslokalitet Pinnen i Flekkefjord kommune, april 2020. Miljøovervaking av overgangssona – ASC/C-gransking. Rådgivende Biologer AS, rapport 3204, 61 sider.</t>
  </si>
  <si>
    <t>Mowi-lokalitet Buksevika ved Hidra</t>
  </si>
  <si>
    <t>Bergum, H. O. T. &amp; N. T. Mikkelsen 2023. Oppdrettslokalitet Buksevika i Flekkefjord kommune, november 2022. Miljøovervaking av overgangssona – ASC/C-gransking. Rådgivende Biologer AS, rapport 4008, 55 sider.</t>
  </si>
  <si>
    <t>Bergum, H. O. T. 2021. Oppdrettslokalitet Buksevika i Flekkefjord kommune, februar 2021. Miljøovervaking av overgangssona – ASC/C-gransking. Rådgivende Biologer AS, rapport 3448, 58 sider.</t>
  </si>
  <si>
    <t>Furset, T.T. &amp; C. Todt 2019. Oppdrettslokaliteten Buksevika i Flekkefjord kommune, januar 2019. Miljøovervaking av overgangssona – ASC/C-gransking. Rådgivende Biologer AS, rapport 2898, 41 sider.</t>
  </si>
  <si>
    <t>Furset, T.T. 2016. ASC/C gransking ved Buksevika i Flekkefjord kommune, januar 2016. Rådgivende Biologer AS, rapport 2245, 38 sider.</t>
  </si>
  <si>
    <t>Mowi-lokalitet Napp ved Hidra</t>
  </si>
  <si>
    <t>Bergum, H. O. T. &amp; N. T. Mikkelsen 2023. Oppdrettslokalitet Napp i Flekkefjord kommune, november 2022. Miljøovervaking av overgangssona – ASC/C-gransking. Rådgivende Biologer AS, rapport 4009, 49 sider.</t>
  </si>
  <si>
    <t>Bergum, H. O. T 2021. Oppdrettslokaliteten Napp i Flekkefjord kommune, februar 2021. Miljøovervaking av overgangssona – ASC/C-gransking. Rådgivende Biologer AS, rapport 3458, 57 sider.</t>
  </si>
  <si>
    <t>Furset, T. T. 2016. ASC/C gransking ved lokaliteten Napp i Flekkefjord kommune Rådgivende Biologer AS, rapport 2223, 38 sider</t>
  </si>
  <si>
    <t>Furset, T. T. 2017. Lokaliteten Napp i Flekkefjord kommune. Miljøovervaking av overgangssona ved ASC/C-gransking, januar 2017. Rådgivende Biologer AS, rapport 2490, 63 sider</t>
  </si>
  <si>
    <t>Furset, T.T. &amp; C. Todt 2019. Oppdrettslokaliteten Napp i Flekkefjord kommune, januar 2019. Miljøovervaking av overgangssona – ASC/C-gransking. Rådgivende Biologer AS, rapport 2897, 39 sider.</t>
  </si>
  <si>
    <t>Mowi-lokalitet Salvågvika ved Hidra</t>
  </si>
  <si>
    <t>Haugsøen H. E. &amp; N. Mikkelsen 2023. Oppdrettslokalitet Salvågvika i Flekkefjord kommune, september 2022. Miljøovervaking av overgangssona – ASC/C-gransking. Rådgivende Biologer AS, rapport 4020, 66 sider.</t>
  </si>
  <si>
    <t>Furset, T.T &amp; M. Eilertsen 2015. MOM C – gransking ved lokaliteten Støytland i Flekkefjord kommune, Rådgivende Biologer AS, rapport 1991, 66 sider.</t>
  </si>
  <si>
    <t>Furset, T.T. &amp; M. Eilertsen 2015. MOM C – gransking ved lokaliteten Salvågvika i Flekkefjord kommune, Rådgivende Biologer AS, rapport 1990, 58 sider.</t>
  </si>
  <si>
    <t>Furset, T.T. 2015. ASC-MOM C gransking ved lokaliteten Støytland i Flekkefjord kommune, januar 2015, Rådgivende Biologer AS, rapport 2176, 65 sider.</t>
  </si>
  <si>
    <t>Furset, T.T. 2015. ASC-MOM C gransking ved lokaliteten Salvågvika i Flekkefjord kommune, januar 2015, Rådgivende Biologer AS, rapport 2175, 65 sider.</t>
  </si>
  <si>
    <t>Furset, T.T. &amp; C. Todt 2017. Oppdrettslokalitetane Salvågvika og Støytland i Flekkefjord kommune. Førehandsgransking av overgangssona. Rådgivende Biologer AS, rapport 2451, 50 sider.</t>
  </si>
  <si>
    <t>Vei- og andre saker</t>
  </si>
  <si>
    <t>Tveranger, B. &amp; G.H. Johnsen 2005. Småbåthavn i Gitlevåg, Lyngdal kommune. Vurdering av næringsinteresser og biologisk mangfold. Rådgivende Biologer AS. Rapport nr 860, 17 sider, ISBN 82‑7658‑454-3</t>
  </si>
  <si>
    <t>Tveranger, B. &amp; G.H. Johnsen 2006. Miljøkvalitet i sediment på tre lokaliteter i fjordene langs RV 465 i Farsund kommune, høsten 2006. Rådgivende Biologer AS. Rapport nr 956, 29 sider, ISBN 82-7658-510-8.</t>
  </si>
  <si>
    <t>Tveranger, B., M. Eilertsen &amp; G.H. Johnsen 2008. RV 469 HidraLandfast, Flekkefjord kommune. Konsekvensutredning marint biologisk mangfold og havbruksinteresser. Rådgivende Biologer AS, rapport 1063, 35 sider. ISBN 978-82-7658-584-1</t>
  </si>
  <si>
    <t>Kaldvellfjorden</t>
  </si>
  <si>
    <t>Todt, C. &amp; E. Brekke &amp; B. Tveranger. 2015. Resipientundersøkelse av Kaldvellfjorden, Lillesand kommune, august 2015. Rådgivende Biologer AS, rapport 2173, 44 sider, ISBN 978-82-8308- 225-8.</t>
  </si>
  <si>
    <t xml:space="preserve">Johnsen G.H., M. Eilertsen &amp; H.E. Haugsøen 2013. Resipientundersøkelse av Kaldvellfjorden, Lillesand kommune. Virkning av avrenning fra deponier med sulfidholdig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</si>
</sst>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color theme="1"/>
      <name val="Calibri"/>
      <family val="2"/>
      <scheme val="minor"/>
    </font>
    <font>
      <b/>
      <sz val="12"/>
      <color theme="1"/>
      <name val="Georgia"/>
      <family val="1"/>
    </font>
    <font>
      <sz val="12"/>
      <color theme="1"/>
      <name val="Georgia"/>
      <family val="1"/>
    </font>
    <font>
      <sz val="12"/>
      <color rgb="FF000000"/>
      <name val="Georgia"/>
      <family val="1"/>
    </font>
    <font>
      <sz val="8"/>
      <name val="Calibri"/>
      <family val="2"/>
      <scheme val="minor"/>
    </font>
    <font>
      <b/>
      <sz val="12"/>
      <color rgb="FF096963"/>
      <name val="Georgia"/>
      <family val="1"/>
    </font>
    <font>
      <sz val="12"/>
      <color rgb="FF096963"/>
      <name val="Calibri"/>
      <family val="2"/>
      <scheme val="minor"/>
    </font>
    <font>
      <b/>
      <sz val="12"/>
      <color rgb="FF064D49"/>
      <name val="Georgia"/>
      <family val="1"/>
    </font>
    <font>
      <sz val="12"/>
      <color rgb="FF064D49"/>
      <name val="Calibri"/>
      <family val="2"/>
      <scheme val="minor"/>
    </font>
    <font>
      <sz val="12"/>
      <color rgb="FF064D49"/>
      <name val="Georgia"/>
      <family val="1"/>
    </font>
    <font>
      <b/>
      <sz val="14"/>
      <color rgb="FF064D49"/>
      <name val="Georgia"/>
      <family val="1"/>
    </font>
    <font>
      <i/>
      <sz val="12"/>
      <color rgb="FF009A9A"/>
      <name val="Georgia"/>
      <family val="1"/>
    </font>
    <font>
      <sz val="12"/>
      <color theme="1"/>
      <name val="Calibri Light"/>
      <family val="2"/>
      <scheme val="major"/>
    </font>
    <font>
      <sz val="12"/>
      <color rgb="FF000000"/>
      <name val="Calibri Light"/>
      <family val="2"/>
      <scheme val="major"/>
    </font>
    <font>
      <sz val="12"/>
      <color rgb="FF222222"/>
      <name val="Calibri Light"/>
      <family val="2"/>
      <scheme val="major"/>
    </font>
    <font>
      <sz val="10"/>
      <color theme="1"/>
      <name val="Calibri Light"/>
      <family val="2"/>
      <scheme val="major"/>
    </font>
    <font>
      <i/>
      <sz val="12"/>
      <color theme="1"/>
      <name val="Calibri Light"/>
      <family val="2"/>
      <scheme val="major"/>
    </font>
    <font>
      <i/>
      <sz val="13"/>
      <color theme="1"/>
      <name val="Calibri Light"/>
      <family val="2"/>
      <scheme val="major"/>
    </font>
    <font>
      <u/>
      <sz val="12"/>
      <color theme="10"/>
      <name val="Calibri"/>
      <family val="2"/>
      <scheme val="minor"/>
    </font>
    <font>
      <sz val="12"/>
      <name val="Calibri Light"/>
      <family val="2"/>
      <scheme val="major"/>
    </font>
    <font>
      <b/>
      <sz val="12"/>
      <color theme="1"/>
      <name val="Calibri Light"/>
      <family val="2"/>
      <scheme val="major"/>
    </font>
    <font>
      <sz val="11"/>
      <color theme="1"/>
      <name val="Calibri"/>
      <family val="2"/>
      <scheme val="minor"/>
    </font>
    <font>
      <sz val="11"/>
      <color theme="1"/>
      <name val="Times New Roman"/>
      <family val="1"/>
    </font>
    <font>
      <sz val="11"/>
      <color rgb="FF000000"/>
      <name val="Times New Roman"/>
      <family val="1"/>
    </font>
    <font>
      <sz val="11"/>
      <color rgb="FF000000"/>
      <name val="Calibri"/>
      <family val="2"/>
      <scheme val="minor"/>
    </font>
    <font>
      <b/>
      <sz val="11"/>
      <color rgb="FF096963"/>
      <name val="Calibri"/>
      <family val="2"/>
      <scheme val="minor"/>
    </font>
    <font>
      <b/>
      <i/>
      <sz val="12"/>
      <color rgb="FF064D49"/>
      <name val="Georgia"/>
      <family val="1"/>
    </font>
  </fonts>
  <fills count="5">
    <fill>
      <patternFill patternType="none"/>
    </fill>
    <fill>
      <patternFill patternType="gray125"/>
    </fill>
    <fill>
      <patternFill patternType="solid">
        <fgColor rgb="FFE8F5F6"/>
        <bgColor indexed="64"/>
      </patternFill>
    </fill>
    <fill>
      <patternFill patternType="solid">
        <fgColor theme="0" tint="-4.9989318521683403E-2"/>
        <bgColor indexed="64"/>
      </patternFill>
    </fill>
    <fill>
      <patternFill patternType="solid">
        <fgColor rgb="FFE9F4F5"/>
        <bgColor indexed="64"/>
      </patternFill>
    </fill>
  </fills>
  <borders count="1">
    <border>
      <left/>
      <right/>
      <top/>
      <bottom/>
      <diagonal/>
    </border>
  </borders>
  <cellStyleXfs count="2">
    <xf numFmtId="0" fontId="0" fillId="0" borderId="0"/>
    <xf numFmtId="0" fontId="18" fillId="0" borderId="0" applyNumberFormat="0" applyFill="0" applyBorder="0" applyAlignment="0" applyProtection="0"/>
  </cellStyleXfs>
  <cellXfs count="71">
    <xf numFmtId="0" fontId="0" fillId="0" borderId="0" xfId="0"/>
    <xf numFmtId="0" fontId="1" fillId="0" borderId="0" xfId="0" applyFont="1" applyAlignment="1">
      <alignment vertical="top" wrapText="1"/>
    </xf>
    <xf numFmtId="0" fontId="2"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3" fillId="0" borderId="0" xfId="0" applyFont="1" applyAlignment="1">
      <alignment vertical="top" wrapText="1"/>
    </xf>
    <xf numFmtId="0" fontId="3" fillId="0" borderId="0" xfId="0" applyFont="1" applyAlignment="1">
      <alignment horizontal="left"/>
    </xf>
    <xf numFmtId="0" fontId="2" fillId="0" borderId="0" xfId="0" applyFont="1"/>
    <xf numFmtId="0" fontId="3" fillId="0" borderId="0" xfId="0" applyFont="1" applyAlignment="1">
      <alignment horizontal="left" vertical="top" wrapText="1"/>
    </xf>
    <xf numFmtId="0" fontId="0" fillId="0" borderId="0" xfId="0" applyAlignment="1" applyProtection="1">
      <alignment vertical="top" wrapText="1"/>
      <protection locked="0"/>
    </xf>
    <xf numFmtId="0" fontId="3" fillId="0" borderId="0" xfId="0" applyFont="1"/>
    <xf numFmtId="0" fontId="2" fillId="0" borderId="0" xfId="0" applyFont="1" applyAlignment="1">
      <alignment horizontal="left"/>
    </xf>
    <xf numFmtId="0" fontId="8" fillId="2" borderId="0" xfId="0" applyFont="1" applyFill="1"/>
    <xf numFmtId="0" fontId="7" fillId="2" borderId="0" xfId="0" applyFont="1" applyFill="1" applyAlignment="1">
      <alignment wrapText="1"/>
    </xf>
    <xf numFmtId="0" fontId="7" fillId="2" borderId="0" xfId="0" applyFont="1" applyFill="1" applyAlignment="1" applyProtection="1">
      <alignment wrapText="1"/>
      <protection locked="0"/>
    </xf>
    <xf numFmtId="0" fontId="7" fillId="2" borderId="0" xfId="0" applyFont="1" applyFill="1" applyProtection="1">
      <protection locked="0"/>
    </xf>
    <xf numFmtId="0" fontId="9" fillId="2" borderId="0" xfId="0" applyFont="1" applyFill="1" applyAlignment="1">
      <alignment wrapText="1"/>
    </xf>
    <xf numFmtId="0" fontId="8" fillId="2" borderId="0" xfId="0" applyFont="1" applyFill="1" applyAlignment="1">
      <alignment wrapText="1"/>
    </xf>
    <xf numFmtId="0" fontId="7" fillId="2" borderId="0" xfId="0" applyFont="1" applyFill="1"/>
    <xf numFmtId="0" fontId="7" fillId="2" borderId="0" xfId="0" applyFont="1" applyFill="1" applyAlignment="1" applyProtection="1">
      <alignment horizontal="left" wrapText="1"/>
      <protection locked="0"/>
    </xf>
    <xf numFmtId="0" fontId="9" fillId="2" borderId="0" xfId="0" applyFont="1" applyFill="1" applyProtection="1">
      <protection locked="0"/>
    </xf>
    <xf numFmtId="0" fontId="11" fillId="0" borderId="0" xfId="0" applyFont="1" applyAlignment="1" applyProtection="1">
      <alignment vertical="top" wrapText="1"/>
      <protection locked="0"/>
    </xf>
    <xf numFmtId="0" fontId="5" fillId="0" borderId="0" xfId="0" applyFont="1" applyAlignment="1">
      <alignment vertical="top" wrapText="1"/>
    </xf>
    <xf numFmtId="0" fontId="6" fillId="0" borderId="0" xfId="0" applyFont="1"/>
    <xf numFmtId="0" fontId="5" fillId="3" borderId="0" xfId="0" applyFont="1" applyFill="1" applyAlignment="1">
      <alignment vertical="top" wrapText="1"/>
    </xf>
    <xf numFmtId="0" fontId="5" fillId="3" borderId="0" xfId="0" applyFont="1" applyFill="1"/>
    <xf numFmtId="0" fontId="0" fillId="3" borderId="0" xfId="0" applyFill="1"/>
    <xf numFmtId="0" fontId="2" fillId="3" borderId="0" xfId="0" applyFont="1" applyFill="1"/>
    <xf numFmtId="0" fontId="7" fillId="3" borderId="0" xfId="0" applyFont="1" applyFill="1" applyAlignment="1">
      <alignment vertical="top" wrapText="1"/>
    </xf>
    <xf numFmtId="0" fontId="7" fillId="4" borderId="0" xfId="0" applyFont="1" applyFill="1"/>
    <xf numFmtId="0" fontId="7" fillId="4" borderId="0" xfId="0" applyFont="1" applyFill="1" applyAlignment="1">
      <alignment wrapText="1"/>
    </xf>
    <xf numFmtId="0" fontId="9" fillId="4" borderId="0" xfId="0" applyFont="1" applyFill="1"/>
    <xf numFmtId="0" fontId="5" fillId="0" borderId="0" xfId="0" applyFont="1" applyAlignment="1">
      <alignment vertical="top"/>
    </xf>
    <xf numFmtId="0" fontId="12" fillId="0" borderId="0" xfId="0" applyFont="1" applyAlignment="1">
      <alignment vertical="top" wrapText="1"/>
    </xf>
    <xf numFmtId="0" fontId="12" fillId="0" borderId="0" xfId="0" applyFont="1" applyAlignment="1">
      <alignment wrapText="1"/>
    </xf>
    <xf numFmtId="0" fontId="12" fillId="0" borderId="0" xfId="0" applyFont="1"/>
    <xf numFmtId="0" fontId="12" fillId="0" borderId="0" xfId="0" applyFont="1" applyAlignment="1" applyProtection="1">
      <alignment vertical="top" wrapText="1"/>
      <protection locked="0"/>
    </xf>
    <xf numFmtId="0" fontId="12" fillId="0" borderId="0" xfId="0" applyFont="1" applyAlignment="1">
      <alignment vertical="top"/>
    </xf>
    <xf numFmtId="0" fontId="13" fillId="0" borderId="0" xfId="0" applyFont="1" applyAlignment="1">
      <alignment vertical="top" wrapText="1"/>
    </xf>
    <xf numFmtId="0" fontId="12" fillId="0" borderId="0" xfId="0" applyFont="1" applyAlignment="1">
      <alignment vertical="center"/>
    </xf>
    <xf numFmtId="0" fontId="13" fillId="0" borderId="0" xfId="0" applyFont="1" applyAlignment="1">
      <alignment horizontal="left" vertical="top" wrapText="1"/>
    </xf>
    <xf numFmtId="0" fontId="14" fillId="0" borderId="0" xfId="0" applyFont="1" applyAlignment="1">
      <alignment vertical="top" wrapText="1"/>
    </xf>
    <xf numFmtId="0" fontId="15" fillId="0" borderId="0" xfId="0" applyFont="1" applyAlignment="1">
      <alignment vertical="top" wrapText="1"/>
    </xf>
    <xf numFmtId="0" fontId="15" fillId="0" borderId="0" xfId="0" applyFont="1" applyAlignment="1">
      <alignment wrapText="1"/>
    </xf>
    <xf numFmtId="0" fontId="13" fillId="0" borderId="0" xfId="0" applyFont="1"/>
    <xf numFmtId="0" fontId="13" fillId="0" borderId="0" xfId="0" applyFont="1" applyAlignment="1">
      <alignment vertical="center" wrapText="1"/>
    </xf>
    <xf numFmtId="0" fontId="16" fillId="0" borderId="0" xfId="0" applyFont="1" applyAlignment="1">
      <alignment vertical="top" wrapText="1"/>
    </xf>
    <xf numFmtId="0" fontId="7" fillId="0" borderId="0" xfId="0" applyFont="1" applyAlignment="1">
      <alignment vertical="center"/>
    </xf>
    <xf numFmtId="0" fontId="18" fillId="0" borderId="0" xfId="1" applyAlignment="1">
      <alignment vertical="top" wrapText="1"/>
    </xf>
    <xf numFmtId="0" fontId="19" fillId="0" borderId="0" xfId="0" applyFont="1" applyAlignment="1" applyProtection="1">
      <alignment wrapText="1"/>
      <protection locked="0"/>
    </xf>
    <xf numFmtId="0" fontId="19" fillId="0" borderId="0" xfId="0" applyFont="1" applyAlignment="1" applyProtection="1">
      <alignment horizontal="left" wrapText="1"/>
      <protection locked="0"/>
    </xf>
    <xf numFmtId="0" fontId="20" fillId="0" borderId="0" xfId="0" applyFont="1" applyAlignment="1">
      <alignment vertical="top" wrapText="1"/>
    </xf>
    <xf numFmtId="0" fontId="24" fillId="0" borderId="0" xfId="0" applyFont="1" applyAlignment="1">
      <alignment horizontal="left" vertical="top" wrapText="1"/>
    </xf>
    <xf numFmtId="0" fontId="23" fillId="0" borderId="0" xfId="0" applyFont="1" applyAlignment="1">
      <alignment horizontal="left" vertical="top" wrapText="1"/>
    </xf>
    <xf numFmtId="0" fontId="22" fillId="0" borderId="0" xfId="0" applyFont="1" applyAlignment="1">
      <alignment horizontal="left" vertical="top" wrapText="1"/>
    </xf>
    <xf numFmtId="0" fontId="21" fillId="0" borderId="0" xfId="0" applyFont="1" applyAlignment="1">
      <alignment horizontal="left" vertical="top" wrapText="1"/>
    </xf>
    <xf numFmtId="0" fontId="0" fillId="0" borderId="0" xfId="0" applyAlignment="1">
      <alignment horizontal="left" vertical="top" wrapText="1"/>
    </xf>
    <xf numFmtId="0" fontId="25" fillId="0" borderId="0" xfId="0" applyFont="1" applyAlignment="1">
      <alignment horizontal="left" vertical="top" wrapText="1"/>
    </xf>
    <xf numFmtId="0" fontId="20" fillId="0" borderId="0" xfId="0" applyFont="1" applyAlignment="1">
      <alignment wrapText="1"/>
    </xf>
    <xf numFmtId="0" fontId="7" fillId="2" borderId="0" xfId="0" applyFont="1" applyFill="1" applyAlignment="1" applyProtection="1">
      <alignment vertical="top" wrapText="1"/>
      <protection locked="0"/>
    </xf>
    <xf numFmtId="0" fontId="7" fillId="2" borderId="0" xfId="0" applyFont="1" applyFill="1" applyAlignment="1">
      <alignment vertical="top" wrapText="1"/>
    </xf>
    <xf numFmtId="0" fontId="7" fillId="2" borderId="0" xfId="0" applyFont="1" applyFill="1" applyAlignment="1">
      <alignment vertical="top"/>
    </xf>
    <xf numFmtId="0" fontId="8" fillId="2" borderId="0" xfId="0" applyFont="1" applyFill="1" applyAlignment="1">
      <alignment vertical="top"/>
    </xf>
    <xf numFmtId="0" fontId="12" fillId="0" borderId="0" xfId="0" applyFont="1" applyAlignment="1">
      <alignment horizontal="center" vertical="top" wrapText="1"/>
    </xf>
    <xf numFmtId="0" fontId="12" fillId="0" borderId="0" xfId="0" applyFont="1" applyAlignment="1">
      <alignment horizontal="center" vertical="top"/>
    </xf>
    <xf numFmtId="0" fontId="2" fillId="0" borderId="0" xfId="0" applyFont="1" applyAlignment="1">
      <alignment horizontal="center" vertical="top" wrapText="1"/>
    </xf>
    <xf numFmtId="0" fontId="7" fillId="2" borderId="0" xfId="0" applyFont="1" applyFill="1" applyAlignment="1">
      <alignment horizontal="left" wrapText="1"/>
    </xf>
    <xf numFmtId="0" fontId="7" fillId="2" borderId="0" xfId="0" applyFont="1" applyFill="1" applyAlignment="1" applyProtection="1">
      <alignment horizontal="left"/>
      <protection locked="0"/>
    </xf>
    <xf numFmtId="0" fontId="18" fillId="0" borderId="0" xfId="1" applyAlignment="1">
      <alignment vertical="top"/>
    </xf>
    <xf numFmtId="0" fontId="10" fillId="4" borderId="0" xfId="0" applyFont="1" applyFill="1" applyAlignment="1">
      <alignment horizontal="left" vertical="center" wrapText="1"/>
    </xf>
  </cellXfs>
  <cellStyles count="2">
    <cellStyle name="Hyperlink" xfId="1" builtinId="8"/>
    <cellStyle name="Normal" xfId="0" builtinId="0"/>
  </cellStyles>
  <dxfs count="87">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i val="0"/>
        <strike val="0"/>
        <condense val="0"/>
        <extend val="0"/>
        <outline val="0"/>
        <shadow val="0"/>
        <u val="none"/>
        <vertAlign val="baseline"/>
        <sz val="12"/>
        <color rgb="FF064D49"/>
        <name val="Georgia"/>
        <family val="1"/>
        <scheme val="none"/>
      </font>
      <fill>
        <patternFill patternType="solid">
          <fgColor indexed="64"/>
          <bgColor rgb="FFE8F5F6"/>
        </patternFill>
      </fill>
    </dxf>
    <dxf>
      <font>
        <b val="0"/>
        <i val="0"/>
        <strike val="0"/>
        <condense val="0"/>
        <extend val="0"/>
        <outline val="0"/>
        <shadow val="0"/>
        <u val="none"/>
        <vertAlign val="baseline"/>
        <sz val="12"/>
        <color rgb="FF000000"/>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rgb="FF000000"/>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rgb="FF000000"/>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rgb="FF000000"/>
        <name val="Calibri Light"/>
        <family val="2"/>
        <scheme val="maj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rgb="FF000000"/>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rgb="FF000000"/>
        <name val="Calibri Light"/>
        <family val="2"/>
        <scheme val="major"/>
      </font>
      <alignment horizontal="general" vertical="top" textRotation="0" wrapText="1" indent="0" justifyLastLine="0" shrinkToFit="0" readingOrder="0"/>
    </dxf>
    <dxf>
      <font>
        <b/>
        <i val="0"/>
        <strike val="0"/>
        <condense val="0"/>
        <extend val="0"/>
        <outline val="0"/>
        <shadow val="0"/>
        <u val="none"/>
        <vertAlign val="baseline"/>
        <sz val="12"/>
        <color rgb="FF064D49"/>
        <name val="Georgia"/>
        <family val="1"/>
        <scheme val="none"/>
      </font>
      <fill>
        <patternFill patternType="solid">
          <fgColor indexed="64"/>
          <bgColor rgb="FFE8F5F6"/>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Calibri Light"/>
        <family val="2"/>
        <scheme val="major"/>
      </font>
      <alignment horizontal="general" vertical="top" textRotation="0" wrapText="0" indent="0" justifyLastLine="0" shrinkToFit="0" readingOrder="0"/>
    </dxf>
    <dxf>
      <font>
        <b/>
        <i val="0"/>
        <strike val="0"/>
        <condense val="0"/>
        <extend val="0"/>
        <outline val="0"/>
        <shadow val="0"/>
        <u val="none"/>
        <vertAlign val="baseline"/>
        <sz val="12"/>
        <color rgb="FF064D49"/>
        <name val="Georgia"/>
        <family val="1"/>
        <scheme val="none"/>
      </font>
      <fill>
        <patternFill patternType="solid">
          <fgColor indexed="64"/>
          <bgColor rgb="FFE8F5F6"/>
        </patternFill>
      </fill>
      <alignment horizontal="general" vertical="top" textRotation="0" indent="0" justifyLastLine="0" shrinkToFit="0" readingOrder="0"/>
    </dxf>
    <dxf>
      <font>
        <b val="0"/>
        <i val="0"/>
        <strike val="0"/>
        <condense val="0"/>
        <extend val="0"/>
        <outline val="0"/>
        <shadow val="0"/>
        <u val="none"/>
        <vertAlign val="baseline"/>
        <sz val="10"/>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Light"/>
        <family val="2"/>
        <scheme val="major"/>
      </font>
      <alignment horizontal="general" vertical="top" textRotation="0" wrapText="1" indent="0" justifyLastLine="0" shrinkToFit="0" readingOrder="0"/>
    </dxf>
    <dxf>
      <font>
        <b/>
        <i val="0"/>
        <strike val="0"/>
        <condense val="0"/>
        <extend val="0"/>
        <outline val="0"/>
        <shadow val="0"/>
        <u val="none"/>
        <vertAlign val="baseline"/>
        <sz val="12"/>
        <color rgb="FF064D49"/>
        <name val="Georgia"/>
        <family val="1"/>
        <scheme val="none"/>
      </font>
      <fill>
        <patternFill patternType="solid">
          <fgColor indexed="64"/>
          <bgColor rgb="FFE8F5F6"/>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Light"/>
        <family val="2"/>
        <scheme val="major"/>
      </font>
      <alignment horizontal="general" vertical="top" textRotation="0" wrapText="1" indent="0" justifyLastLine="0" shrinkToFit="0" readingOrder="0"/>
    </dxf>
    <dxf>
      <font>
        <b/>
        <i val="0"/>
        <strike val="0"/>
        <condense val="0"/>
        <extend val="0"/>
        <outline val="0"/>
        <shadow val="0"/>
        <u val="none"/>
        <vertAlign val="baseline"/>
        <sz val="12"/>
        <color rgb="FF064D49"/>
        <name val="Georgia"/>
        <family val="1"/>
        <scheme val="none"/>
      </font>
      <fill>
        <patternFill patternType="solid">
          <fgColor indexed="64"/>
          <bgColor rgb="FFE8F5F6"/>
        </patternFill>
      </fill>
      <alignment horizontal="left" vertical="bottom" textRotation="0" wrapText="1" indent="0" justifyLastLine="0" shrinkToFit="0" readingOrder="0"/>
      <protection locked="0" hidden="0"/>
    </dxf>
  </dxfs>
  <tableStyles count="0" defaultTableStyle="TableStyleMedium2" defaultPivotStyle="PivotStyleLight16"/>
  <colors>
    <mruColors>
      <color rgb="FF096963"/>
      <color rgb="FF064D49"/>
      <color rgb="FFE9F4F5"/>
      <color rgb="FFE8F5F6"/>
      <color rgb="FFEDFEFF"/>
      <color rgb="FFF6F6F6"/>
      <color rgb="FFF8F8F8"/>
      <color rgb="FFFCFCFC"/>
      <color rgb="FFEAF8FA"/>
      <color rgb="FF009A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1689100</xdr:colOff>
      <xdr:row>57</xdr:row>
      <xdr:rowOff>127000</xdr:rowOff>
    </xdr:to>
    <xdr:sp macro="" textlink="">
      <xdr:nvSpPr>
        <xdr:cNvPr id="14337" name="AutoShape 1">
          <a:extLst>
            <a:ext uri="{FF2B5EF4-FFF2-40B4-BE49-F238E27FC236}">
              <a16:creationId xmlns:a16="http://schemas.microsoft.com/office/drawing/2014/main" id="{A2126CB0-C9DA-AC04-E330-EAB8B146D414}"/>
            </a:ext>
          </a:extLst>
        </xdr:cNvPr>
        <xdr:cNvSpPr>
          <a:spLocks noChangeAspect="1" noChangeArrowheads="1"/>
        </xdr:cNvSpPr>
      </xdr:nvSpPr>
      <xdr:spPr bwMode="auto">
        <a:xfrm>
          <a:off x="0" y="0"/>
          <a:ext cx="13411200" cy="13411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B0C572-FA08-314A-A9F1-25CAA7B5A477}" name="Table1" displayName="Table1" ref="A1:W34" totalsRowShown="0" headerRowDxfId="86" dataDxfId="85">
  <autoFilter ref="A1:W34" xr:uid="{EFB0C572-FA08-314A-A9F1-25CAA7B5A477}"/>
  <tableColumns count="23">
    <tableColumn id="1" xr3:uid="{6B97FD75-B549-854E-B1D6-FDA0E42DB2DE}" name="Format" dataDxfId="84"/>
    <tableColumn id="2" xr3:uid="{4175AD63-EF8A-0945-AD19-003469FE9C15}" name="Tilhørighet" dataDxfId="83"/>
    <tableColumn id="3" xr3:uid="{294770BD-3089-4C41-80D7-3F63D9920CBB}" name="Forfattere" dataDxfId="82"/>
    <tableColumn id="4" xr3:uid="{39E0F9FD-BFB8-7345-A230-46733F9A10B9}" name="Tittel" dataDxfId="81"/>
    <tableColumn id="5" xr3:uid="{0BDEBFE6-6EDB-3341-BD1A-C04B0E2D3C8F}" name="År" dataDxfId="80"/>
    <tableColumn id="6" xr3:uid="{A61FEF0D-071B-4946-9DAA-559843C3F4BF}" name="DOI" dataDxfId="79"/>
    <tableColumn id="7" xr3:uid="{ADA4A01E-87E9-A547-9132-090B7CECAE49}" name="Kort beskrivelse" dataDxfId="78"/>
    <tableColumn id="8" xr3:uid="{8E59A066-AB1D-E347-B36F-5F38E86B31A6}" name="Geografisk utstrekning" dataDxfId="77"/>
    <tableColumn id="9" xr3:uid="{79CC9724-377C-C14D-8CE5-4A9B99F004FD}" name="Tids-utstrekning" dataDxfId="76"/>
    <tableColumn id="10" xr3:uid="{B940C416-7D16-E940-859A-655A8F7DE074}" name="Stikkord" dataDxfId="75"/>
    <tableColumn id="11" xr3:uid="{2BEBFCA4-FB3B-E54E-9DA9-B2FEA78D4EFF}" name="DIN" dataDxfId="74"/>
    <tableColumn id="12" xr3:uid="{7C6A5D27-85FB-FB47-A32E-3DB351B809B7}" name="DIP" dataDxfId="73"/>
    <tableColumn id="13" xr3:uid="{934CBE1E-4E70-764D-B7A9-3E203DC5EA19}" name="Chl a" dataDxfId="72"/>
    <tableColumn id="14" xr3:uid="{F23F2B90-7F0C-FE49-B3E1-7CF7A429D11D}" name="POx" dataDxfId="71"/>
    <tableColumn id="15" xr3:uid="{4669F7A3-DC49-EC48-B64E-8D60688EBC4A}" name="TC" dataDxfId="70"/>
    <tableColumn id="16" xr3:uid="{93F2A4B1-0B4B-394B-A833-985431ADAF7C}" name="TN" dataDxfId="69"/>
    <tableColumn id="17" xr3:uid="{DAFE0737-29E1-084F-A760-3BDA5B12EEF5}" name="TP" dataDxfId="68"/>
    <tableColumn id="18" xr3:uid="{0CDE410C-39E9-5F49-ACC7-35EE2CCD0C7D}" name="CDOM" dataDxfId="67"/>
    <tableColumn id="19" xr3:uid="{8AE9D1BE-B860-2042-885B-B06F67024038}" name="Skagerrak" dataDxfId="66"/>
    <tableColumn id="20" xr3:uid="{0EEF369D-C19D-1843-B57C-9443B1A635BF}" name="Nordsjøen" dataDxfId="65"/>
    <tableColumn id="21" xr3:uid="{A928CA51-A9F6-4443-AAFC-C343BA53B3CA}" name="Kattegat" dataDxfId="64"/>
    <tableColumn id="22" xr3:uid="{F37EB522-2715-F545-9AB6-8DD0870437F2}" name="Østersjøen" dataDxfId="63"/>
    <tableColumn id="23" xr3:uid="{86E7D35D-BF35-784C-8565-7C2CB22FC990}" name="Oslofjorden" dataDxfId="6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F7EC42D-D7AA-F64B-AEFC-DA3F0089B057}" name="Table2" displayName="Table2" ref="A1:F19" totalsRowShown="0" headerRowDxfId="61" dataDxfId="60">
  <autoFilter ref="A1:F19" xr:uid="{DF7EC42D-D7AA-F64B-AEFC-DA3F0089B057}"/>
  <tableColumns count="6">
    <tableColumn id="1" xr3:uid="{3FC2D4DE-A4E9-8041-8B61-B0E8C33E3100}" name="Forfattere" dataDxfId="59"/>
    <tableColumn id="2" xr3:uid="{C5D77FFF-E523-554F-A243-32705529F50D}" name="Tittel" dataDxfId="58"/>
    <tableColumn id="3" xr3:uid="{0FF7EEA6-EA69-F748-A9B5-2FFB2AA84E7A}" name="Journal" dataDxfId="57"/>
    <tableColumn id="4" xr3:uid="{CC4A2419-BBC1-F148-9B37-106A3FC13DB9}" name="Sammendrag" dataDxfId="56"/>
    <tableColumn id="5" xr3:uid="{A6E0235B-7337-334F-9EB4-B9B1D138826D}" name="Publiseringsår" dataDxfId="55"/>
    <tableColumn id="6" xr3:uid="{5FFEB7DF-9BEC-D448-9FD8-D0E26CAA9537}" name="DOI" dataDxfId="5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D34CB79-EC70-1949-B5BB-582CCE88BBE7}" name="Table3" displayName="Table3" ref="A1:X11" totalsRowShown="0" headerRowDxfId="53" dataDxfId="52">
  <autoFilter ref="A1:X11" xr:uid="{3D34CB79-EC70-1949-B5BB-582CCE88BBE7}"/>
  <tableColumns count="24">
    <tableColumn id="1" xr3:uid="{49436B84-AE9C-564E-8052-2FD7ACB28CA8}" name="Format" dataDxfId="51"/>
    <tableColumn id="2" xr3:uid="{B7903228-4DB8-4F4B-863B-56A1143F9841}" name="Navn på prosjekt/program" dataDxfId="50"/>
    <tableColumn id="3" xr3:uid="{C58FB90F-4AB4-5A41-800A-6870D6ED9A94}" name="Finansiering/Oppdragsgiver" dataDxfId="49"/>
    <tableColumn id="4" xr3:uid="{191337DD-5E25-C548-9499-96656DC2F223}" name="Gjennomføring/institusjon" dataDxfId="48"/>
    <tableColumn id="5" xr3:uid="{F1F25B53-B8AD-D142-A4D6-C04C1B00AB33}" name="Lenke til informasjon" dataDxfId="47"/>
    <tableColumn id="6" xr3:uid="{E843F183-146A-0C40-BF48-5E3F740612C3}" name="Lenke til data" dataDxfId="46"/>
    <tableColumn id="7" xr3:uid="{D5A077FF-19A8-124A-BF31-B1F71D231A0B}" name="Kort beskrivelse" dataDxfId="45"/>
    <tableColumn id="8" xr3:uid="{67510A46-B5D7-DB46-B92C-FDB8048EBAEB}" name="Filformat" dataDxfId="44"/>
    <tableColumn id="9" xr3:uid="{96C6D29E-581F-C744-8CB4-A3AF6CF83364}" name="Geografisk utstrekning" dataDxfId="43"/>
    <tableColumn id="10" xr3:uid="{C4B74F83-27FA-5741-853A-F9B7DB2509D8}" name="Tidsutstrekning" dataDxfId="42"/>
    <tableColumn id="11" xr3:uid="{FEC85CD0-7DE8-4A4D-9AFF-EB548FFA0D49}" name="DIN" dataDxfId="41"/>
    <tableColumn id="12" xr3:uid="{BE8FC0FF-D49F-6D47-92A4-9E3D971860EE}" name="DIP" dataDxfId="40"/>
    <tableColumn id="13" xr3:uid="{93D0467F-F3EF-AF40-BE32-59D688F8610B}" name="Chl a" dataDxfId="39"/>
    <tableColumn id="14" xr3:uid="{231A950B-2132-514B-9510-BC8034799CC5}" name="POC" dataDxfId="38"/>
    <tableColumn id="15" xr3:uid="{523E549F-D77A-6548-A6A6-8C549AEA1D24}" name="PON" dataDxfId="37"/>
    <tableColumn id="16" xr3:uid="{67E01EFA-2102-B647-BCD9-7DDDB0008881}" name="POP" dataDxfId="36"/>
    <tableColumn id="17" xr3:uid="{11C4C488-D8DD-CA4E-B392-1BD2D24967EC}" name="TC" dataDxfId="35"/>
    <tableColumn id="18" xr3:uid="{5DA9D385-0155-3348-9EF2-3293A0048C7D}" name="TN" dataDxfId="34"/>
    <tableColumn id="19" xr3:uid="{2D5C606A-3086-B745-B1A2-D7B129949CF4}" name="TP" dataDxfId="33"/>
    <tableColumn id="20" xr3:uid="{5523356D-CDBF-034F-AE15-CE5C8C946255}" name="Skagerrak" dataDxfId="32"/>
    <tableColumn id="21" xr3:uid="{A2D87C58-F549-9243-B335-758C24708FC5}" name="Nordsjøen" dataDxfId="31"/>
    <tableColumn id="22" xr3:uid="{9A1EB67B-D4CD-5443-82D6-E090C6B5C4B1}" name="Kattegat" dataDxfId="30"/>
    <tableColumn id="23" xr3:uid="{0DB6E67D-F916-784C-B8D9-E214C27C0165}" name="Østersjøen" dataDxfId="29"/>
    <tableColumn id="24" xr3:uid="{6B983817-F07A-8140-8997-E926A6B8B559}" name="Oslofjorden" dataDxfId="2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23A32E-5612-3141-9DE5-EBFE0FDA6D9E}" name="Table4" displayName="Table4" ref="A1:F11" totalsRowShown="0" headerRowDxfId="27" dataDxfId="26">
  <autoFilter ref="A1:F11" xr:uid="{0B23A32E-5612-3141-9DE5-EBFE0FDA6D9E}"/>
  <tableColumns count="6">
    <tableColumn id="1" xr3:uid="{25D2AFD9-350B-B745-A69D-FA885C08B79D}" name="Program" dataDxfId="25"/>
    <tableColumn id="2" xr3:uid="{9D1098DB-24EA-F846-867F-608F9D99DE8F}" name="Tittel" dataDxfId="24"/>
    <tableColumn id="3" xr3:uid="{5BD13912-8347-1143-8E8E-0D28A326EFE5}" name="Årstall" dataDxfId="23"/>
    <tableColumn id="4" xr3:uid="{6B46D123-B6C3-594B-B35D-3097BB260B66}" name="Bestiller" dataDxfId="22"/>
    <tableColumn id="5" xr3:uid="{93C41BDE-499B-AC43-BEAF-9692A989D213}" name="Gjennomføring" dataDxfId="21"/>
    <tableColumn id="6" xr3:uid="{5AC8ED8E-DEEE-6047-AD2E-9B48DC0E973C}" name="Lenke" dataDxfId="2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CF656DA-DAAC-8B46-9522-AEC204674040}" name="Table5" displayName="Table5" ref="A1:AA12" totalsRowShown="0" headerRowDxfId="19" dataDxfId="18">
  <autoFilter ref="A1:AA12" xr:uid="{4CF656DA-DAAC-8B46-9522-AEC204674040}"/>
  <tableColumns count="27">
    <tableColumn id="1" xr3:uid="{0F4D93E2-E4E2-584B-B1C6-6F1B6E687E3F}" name="Format" dataDxfId="17"/>
    <tableColumn id="2" xr3:uid="{CE2405F7-1FC9-1947-BA39-F3A20FF79AF1}" name="Navn på prosjekt/ program" dataDxfId="16"/>
    <tableColumn id="3" xr3:uid="{41EA26A9-F786-2941-AAD1-F08646C4C515}" name="Dataeier" dataDxfId="15"/>
    <tableColumn id="4" xr3:uid="{A2C7319E-B90D-714A-AB7A-85E64E22DE76}" name="Finansiering/ Oppdragsgiver" dataDxfId="14"/>
    <tableColumn id="5" xr3:uid="{BAA2BC0B-EE42-944A-BAAE-583A4FA4ABB1}" name="Gjennomføring/ institusjon" dataDxfId="13"/>
    <tableColumn id="6" xr3:uid="{9285A8A5-D4DD-0447-886F-8D91B0377E76}" name="Lenke til informasjon" dataDxfId="12"/>
    <tableColumn id="7" xr3:uid="{4D13FB7A-C681-AA41-9B6E-45768584FD14}" name="Lenke til data" dataDxfId="11"/>
    <tableColumn id="8" xr3:uid="{A16011B0-3245-9049-9247-671C1E11840F}" name="Kort beskrivelse" dataDxfId="10"/>
    <tableColumn id="9" xr3:uid="{5F46B54E-1BD3-2648-B179-99CC834B171E}" name="Filformat" dataDxfId="9"/>
    <tableColumn id="10" xr3:uid="{C6DEA05B-005C-7B4D-8C91-823535BDE072}" name="Geografisk utstrekning" dataDxfId="8"/>
    <tableColumn id="11" xr3:uid="{657A16DF-AA27-204A-8FD2-7D254232D3FA}" name="Tidsutstrekning" dataDxfId="7"/>
    <tableColumn id="12" xr3:uid="{EFEA4993-F17A-C947-8110-AD6CD7B9FDD4}" name="Kommentar" dataDxfId="6"/>
    <tableColumn id="14" xr3:uid="{84B09CFD-1ADC-3E42-976C-24CAE48F8A00}" name="DIN"/>
    <tableColumn id="15" xr3:uid="{F3168439-A4F3-BB41-AE14-68B4B7855E1F}" name="DIP"/>
    <tableColumn id="16" xr3:uid="{69ABC377-133B-0645-99A6-C13AF5D4521E}" name="Chl a"/>
    <tableColumn id="17" xr3:uid="{0AE78364-92EB-2A43-9494-9B633CDF77AC}" name="POC"/>
    <tableColumn id="18" xr3:uid="{021D0C1C-EF2F-BD4B-8EC7-5F776B1DD424}" name="PON"/>
    <tableColumn id="19" xr3:uid="{15F75351-35BA-2244-BDE6-75B636C221FA}" name="POP"/>
    <tableColumn id="20" xr3:uid="{E2567D7C-B1E1-8D4C-A73B-C52DE88B5BB6}" name="TC"/>
    <tableColumn id="21" xr3:uid="{1942BBA6-61CB-4449-A967-EA2C57611C66}" name="TN"/>
    <tableColumn id="22" xr3:uid="{90117131-EA0C-1B4B-B137-415110BE948A}" name="TP"/>
    <tableColumn id="23" xr3:uid="{55691AAB-5595-8C42-B63B-F30A453CF74C}" name="Skagerrak" dataDxfId="5"/>
    <tableColumn id="24" xr3:uid="{81CFAD17-E12C-074C-9C5D-93395E9BE3CB}" name="Nordsjøen" dataDxfId="4"/>
    <tableColumn id="25" xr3:uid="{3F8B4709-7A89-2B49-9AD6-B5989C9ECD8B}" name="Atlanterhavet" dataDxfId="3"/>
    <tableColumn id="26" xr3:uid="{475D0E60-7D5D-954F-896F-954FB3254E4D}" name="Kattegat" dataDxfId="2"/>
    <tableColumn id="27" xr3:uid="{2335CF05-53A6-DA45-82C0-1427EAFF5BC6}" name="Østersjøen" dataDxfId="1"/>
    <tableColumn id="28" xr3:uid="{777B616D-4F56-0E4F-A061-1FC29F82EC58}" name="Oslofjorde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doi.org/10.1080/17451000.2011.637561"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8" Type="http://schemas.openxmlformats.org/officeDocument/2006/relationships/hyperlink" Target="https://sharkweb.smhi.se/hamta-data/" TargetMode="External"/><Relationship Id="rId3" Type="http://schemas.openxmlformats.org/officeDocument/2006/relationships/hyperlink" Target="https://oap.ospar.org/en/ospar-monitoring-programmes/cemp/cemp-appendices/theme-e-eutrophication/" TargetMode="External"/><Relationship Id="rId7" Type="http://schemas.openxmlformats.org/officeDocument/2006/relationships/hyperlink" Target="https://vannmiljo.miljodirektoratet.no/" TargetMode="External"/><Relationship Id="rId2" Type="http://schemas.openxmlformats.org/officeDocument/2006/relationships/hyperlink" Target="https://helcom.fi/action-areas/monitoring-and-assessment/monitoring-manual/" TargetMode="External"/><Relationship Id="rId1" Type="http://schemas.openxmlformats.org/officeDocument/2006/relationships/hyperlink" Target="https://www.miljodirektoratet.no/publikasjoner/2022/mars/kildefordelte-tilforsler-av-nitrogen-og-fosfor-til-norske-kystomrader-i-2020-tabeller-figurer-og-kart/" TargetMode="External"/><Relationship Id="rId6" Type="http://schemas.openxmlformats.org/officeDocument/2006/relationships/hyperlink" Target="https://dome.ices.dk/browse/" TargetMode="External"/><Relationship Id="rId5" Type="http://schemas.openxmlformats.org/officeDocument/2006/relationships/hyperlink" Target="https://www.ices.dk/data/data-portals/Pages/DOME.aspx" TargetMode="External"/><Relationship Id="rId4" Type="http://schemas.openxmlformats.org/officeDocument/2006/relationships/hyperlink" Target="https://maps.helcom.fi/website/mapservice/index.html" TargetMode="External"/><Relationship Id="rId9"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hyperlink" Target="https://stromkatalogen.hi.no/apps/ncis/v1/nb/" TargetMode="External"/><Relationship Id="rId2" Type="http://schemas.openxmlformats.org/officeDocument/2006/relationships/hyperlink" Target="https://vannmiljo.miljodirektoratet.no/" TargetMode="External"/><Relationship Id="rId1" Type="http://schemas.openxmlformats.org/officeDocument/2006/relationships/hyperlink" Target="https://vann-nett.no/portal/" TargetMode="External"/><Relationship Id="rId6" Type="http://schemas.openxmlformats.org/officeDocument/2006/relationships/table" Target="../tables/table5.xml"/><Relationship Id="rId5" Type="http://schemas.openxmlformats.org/officeDocument/2006/relationships/hyperlink" Target="https://ncis-doc.hi.no/ncis-doc/doc_no/build/html/introduksjon.html" TargetMode="External"/><Relationship Id="rId4" Type="http://schemas.openxmlformats.org/officeDocument/2006/relationships/hyperlink" Target="https://www.vannportalen.no/verktoy/vannmiljo2/hva-er-vannmiljo/"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9F76D-A899-AA48-98BC-5FA73EDEBABB}">
  <dimension ref="A1:C101"/>
  <sheetViews>
    <sheetView topLeftCell="A82" zoomScale="84" zoomScaleNormal="110" workbookViewId="0">
      <selection activeCell="B17" sqref="B17"/>
    </sheetView>
  </sheetViews>
  <sheetFormatPr defaultColWidth="11" defaultRowHeight="15.6" x14ac:dyDescent="0.3"/>
  <cols>
    <col min="1" max="1" width="59" style="5" customWidth="1"/>
    <col min="2" max="2" width="80.09765625" style="8" customWidth="1"/>
  </cols>
  <sheetData>
    <row r="1" spans="1:2" s="13" customFormat="1" ht="68.099999999999994" customHeight="1" x14ac:dyDescent="0.3">
      <c r="A1" s="70" t="s">
        <v>0</v>
      </c>
      <c r="B1" s="70"/>
    </row>
    <row r="2" spans="1:2" x14ac:dyDescent="0.3">
      <c r="A2" s="1"/>
    </row>
    <row r="3" spans="1:2" x14ac:dyDescent="0.3">
      <c r="A3" s="1"/>
    </row>
    <row r="4" spans="1:2" x14ac:dyDescent="0.3">
      <c r="A4" s="1"/>
    </row>
    <row r="5" spans="1:2" s="27" customFormat="1" x14ac:dyDescent="0.3">
      <c r="A5" s="25" t="s">
        <v>1</v>
      </c>
      <c r="B5" s="26" t="s">
        <v>2</v>
      </c>
    </row>
    <row r="6" spans="1:2" x14ac:dyDescent="0.3">
      <c r="A6" s="52" t="s">
        <v>3</v>
      </c>
      <c r="B6" s="34" t="s">
        <v>4</v>
      </c>
    </row>
    <row r="7" spans="1:2" x14ac:dyDescent="0.3">
      <c r="A7" s="52" t="s">
        <v>5</v>
      </c>
      <c r="B7" s="35" t="s">
        <v>6</v>
      </c>
    </row>
    <row r="8" spans="1:2" ht="18.899999999999999" customHeight="1" x14ac:dyDescent="0.3">
      <c r="A8" s="52" t="s">
        <v>7</v>
      </c>
      <c r="B8" s="35" t="s">
        <v>8</v>
      </c>
    </row>
    <row r="9" spans="1:2" x14ac:dyDescent="0.3">
      <c r="A9" s="52" t="s">
        <v>9</v>
      </c>
      <c r="B9" s="35" t="s">
        <v>10</v>
      </c>
    </row>
    <row r="10" spans="1:2" x14ac:dyDescent="0.3">
      <c r="A10" s="52" t="s">
        <v>11</v>
      </c>
      <c r="B10" s="34" t="s">
        <v>12</v>
      </c>
    </row>
    <row r="11" spans="1:2" ht="15.9" customHeight="1" x14ac:dyDescent="0.3">
      <c r="A11" s="52" t="s">
        <v>13</v>
      </c>
      <c r="B11" s="34" t="s">
        <v>14</v>
      </c>
    </row>
    <row r="12" spans="1:2" x14ac:dyDescent="0.3">
      <c r="A12" s="59" t="s">
        <v>15</v>
      </c>
      <c r="B12" s="36" t="s">
        <v>16</v>
      </c>
    </row>
    <row r="13" spans="1:2" x14ac:dyDescent="0.3">
      <c r="A13" s="35"/>
      <c r="B13" s="36"/>
    </row>
    <row r="14" spans="1:2" s="27" customFormat="1" x14ac:dyDescent="0.3">
      <c r="A14" s="25" t="s">
        <v>17</v>
      </c>
      <c r="B14" s="28"/>
    </row>
    <row r="15" spans="1:2" x14ac:dyDescent="0.3">
      <c r="A15" s="34" t="s">
        <v>18</v>
      </c>
      <c r="B15" s="36" t="s">
        <v>19</v>
      </c>
    </row>
    <row r="16" spans="1:2" x14ac:dyDescent="0.3">
      <c r="A16" s="37" t="s">
        <v>20</v>
      </c>
      <c r="B16" s="36" t="s">
        <v>21</v>
      </c>
    </row>
    <row r="17" spans="1:3" x14ac:dyDescent="0.3">
      <c r="A17" s="37" t="s">
        <v>22</v>
      </c>
      <c r="B17" s="36" t="s">
        <v>23</v>
      </c>
    </row>
    <row r="18" spans="1:3" x14ac:dyDescent="0.3">
      <c r="A18" s="37" t="s">
        <v>24</v>
      </c>
      <c r="B18" s="36" t="s">
        <v>25</v>
      </c>
    </row>
    <row r="19" spans="1:3" x14ac:dyDescent="0.3">
      <c r="A19" s="37" t="s">
        <v>26</v>
      </c>
      <c r="B19" s="36" t="s">
        <v>27</v>
      </c>
    </row>
    <row r="20" spans="1:3" x14ac:dyDescent="0.3">
      <c r="A20" s="37" t="s">
        <v>28</v>
      </c>
      <c r="B20" s="36" t="s">
        <v>29</v>
      </c>
    </row>
    <row r="21" spans="1:3" x14ac:dyDescent="0.3">
      <c r="A21" s="37" t="s">
        <v>30</v>
      </c>
      <c r="B21" s="36" t="s">
        <v>31</v>
      </c>
      <c r="C21" s="24"/>
    </row>
    <row r="22" spans="1:3" x14ac:dyDescent="0.3">
      <c r="A22" s="37" t="s">
        <v>32</v>
      </c>
      <c r="B22" s="36" t="s">
        <v>33</v>
      </c>
    </row>
    <row r="23" spans="1:3" x14ac:dyDescent="0.3">
      <c r="A23" s="37" t="s">
        <v>34</v>
      </c>
      <c r="B23" s="36" t="s">
        <v>35</v>
      </c>
    </row>
    <row r="24" spans="1:3" x14ac:dyDescent="0.3">
      <c r="A24" s="37" t="s">
        <v>36</v>
      </c>
      <c r="B24" s="36" t="s">
        <v>37</v>
      </c>
    </row>
    <row r="25" spans="1:3" ht="15.9" customHeight="1" x14ac:dyDescent="0.3">
      <c r="A25" s="22" t="s">
        <v>38</v>
      </c>
    </row>
    <row r="26" spans="1:3" x14ac:dyDescent="0.3">
      <c r="A26" s="37" t="s">
        <v>39</v>
      </c>
      <c r="B26" s="36" t="s">
        <v>40</v>
      </c>
    </row>
    <row r="27" spans="1:3" x14ac:dyDescent="0.3">
      <c r="A27" s="37" t="s">
        <v>41</v>
      </c>
      <c r="B27" s="36" t="s">
        <v>42</v>
      </c>
    </row>
    <row r="28" spans="1:3" x14ac:dyDescent="0.3">
      <c r="A28" s="37" t="s">
        <v>43</v>
      </c>
      <c r="B28" s="36" t="s">
        <v>44</v>
      </c>
    </row>
    <row r="29" spans="1:3" x14ac:dyDescent="0.3">
      <c r="A29" s="37" t="s">
        <v>45</v>
      </c>
      <c r="B29" s="36" t="s">
        <v>46</v>
      </c>
    </row>
    <row r="30" spans="1:3" x14ac:dyDescent="0.3">
      <c r="A30" s="37" t="s">
        <v>47</v>
      </c>
      <c r="B30" s="36" t="s">
        <v>48</v>
      </c>
    </row>
    <row r="31" spans="1:3" x14ac:dyDescent="0.3">
      <c r="A31" s="37" t="s">
        <v>49</v>
      </c>
      <c r="B31" s="36" t="s">
        <v>50</v>
      </c>
    </row>
    <row r="32" spans="1:3" x14ac:dyDescent="0.3">
      <c r="A32" s="37" t="s">
        <v>51</v>
      </c>
      <c r="B32" s="36" t="s">
        <v>52</v>
      </c>
    </row>
    <row r="33" spans="1:2" x14ac:dyDescent="0.3">
      <c r="A33" s="37" t="s">
        <v>53</v>
      </c>
      <c r="B33" s="36" t="s">
        <v>54</v>
      </c>
    </row>
    <row r="34" spans="1:2" ht="21" customHeight="1" x14ac:dyDescent="0.3">
      <c r="A34" s="22" t="s">
        <v>55</v>
      </c>
    </row>
    <row r="35" spans="1:2" x14ac:dyDescent="0.3">
      <c r="A35" s="37" t="s">
        <v>56</v>
      </c>
    </row>
    <row r="36" spans="1:2" x14ac:dyDescent="0.3">
      <c r="A36" s="37" t="s">
        <v>57</v>
      </c>
    </row>
    <row r="37" spans="1:2" x14ac:dyDescent="0.3">
      <c r="A37" s="37" t="s">
        <v>58</v>
      </c>
    </row>
    <row r="38" spans="1:2" x14ac:dyDescent="0.3">
      <c r="A38" s="37" t="s">
        <v>59</v>
      </c>
    </row>
    <row r="39" spans="1:2" x14ac:dyDescent="0.3">
      <c r="A39" s="37" t="s">
        <v>60</v>
      </c>
    </row>
    <row r="40" spans="1:2" x14ac:dyDescent="0.3">
      <c r="A40" s="37"/>
    </row>
    <row r="41" spans="1:2" s="27" customFormat="1" ht="21" customHeight="1" x14ac:dyDescent="0.3">
      <c r="A41" s="25" t="s">
        <v>61</v>
      </c>
      <c r="B41" s="28"/>
    </row>
    <row r="42" spans="1:2" x14ac:dyDescent="0.3">
      <c r="A42" s="37" t="s">
        <v>22</v>
      </c>
      <c r="B42" s="36" t="s">
        <v>23</v>
      </c>
    </row>
    <row r="43" spans="1:2" x14ac:dyDescent="0.3">
      <c r="A43" s="37" t="s">
        <v>24</v>
      </c>
      <c r="B43" s="36" t="s">
        <v>25</v>
      </c>
    </row>
    <row r="44" spans="1:2" x14ac:dyDescent="0.3">
      <c r="A44" s="37" t="s">
        <v>62</v>
      </c>
      <c r="B44" s="36" t="s">
        <v>63</v>
      </c>
    </row>
    <row r="45" spans="1:2" x14ac:dyDescent="0.3">
      <c r="A45" s="37" t="s">
        <v>64</v>
      </c>
      <c r="B45" s="36" t="s">
        <v>65</v>
      </c>
    </row>
    <row r="46" spans="1:2" x14ac:dyDescent="0.3">
      <c r="A46" s="37" t="s">
        <v>27</v>
      </c>
      <c r="B46" s="36" t="s">
        <v>27</v>
      </c>
    </row>
    <row r="47" spans="1:2" x14ac:dyDescent="0.3">
      <c r="A47" s="37" t="s">
        <v>28</v>
      </c>
      <c r="B47" s="36" t="s">
        <v>29</v>
      </c>
    </row>
    <row r="48" spans="1:2" x14ac:dyDescent="0.3">
      <c r="A48" s="37"/>
      <c r="B48" s="36"/>
    </row>
    <row r="49" spans="1:2" s="27" customFormat="1" ht="38.1" customHeight="1" x14ac:dyDescent="0.3">
      <c r="A49" s="25" t="s">
        <v>66</v>
      </c>
      <c r="B49" s="28"/>
    </row>
    <row r="50" spans="1:2" x14ac:dyDescent="0.3">
      <c r="A50" s="34" t="s">
        <v>18</v>
      </c>
      <c r="B50" s="36" t="s">
        <v>67</v>
      </c>
    </row>
    <row r="51" spans="1:2" x14ac:dyDescent="0.3">
      <c r="A51" s="34" t="s">
        <v>68</v>
      </c>
      <c r="B51" s="36" t="s">
        <v>68</v>
      </c>
    </row>
    <row r="52" spans="1:2" x14ac:dyDescent="0.3">
      <c r="A52" s="34" t="s">
        <v>69</v>
      </c>
      <c r="B52" s="36" t="s">
        <v>70</v>
      </c>
    </row>
    <row r="53" spans="1:2" x14ac:dyDescent="0.3">
      <c r="A53" s="34" t="s">
        <v>71</v>
      </c>
      <c r="B53" s="36" t="s">
        <v>72</v>
      </c>
    </row>
    <row r="54" spans="1:2" x14ac:dyDescent="0.3">
      <c r="A54" s="34" t="s">
        <v>73</v>
      </c>
      <c r="B54" s="36" t="s">
        <v>74</v>
      </c>
    </row>
    <row r="55" spans="1:2" x14ac:dyDescent="0.3">
      <c r="A55" s="34" t="s">
        <v>75</v>
      </c>
      <c r="B55" s="36" t="s">
        <v>76</v>
      </c>
    </row>
    <row r="56" spans="1:2" x14ac:dyDescent="0.3">
      <c r="A56" s="34" t="s">
        <v>30</v>
      </c>
      <c r="B56" s="36" t="s">
        <v>77</v>
      </c>
    </row>
    <row r="57" spans="1:2" x14ac:dyDescent="0.3">
      <c r="A57" s="34" t="s">
        <v>78</v>
      </c>
      <c r="B57" s="36" t="s">
        <v>79</v>
      </c>
    </row>
    <row r="58" spans="1:2" x14ac:dyDescent="0.3">
      <c r="A58" s="34" t="s">
        <v>32</v>
      </c>
      <c r="B58" s="36" t="s">
        <v>80</v>
      </c>
    </row>
    <row r="59" spans="1:2" x14ac:dyDescent="0.3">
      <c r="A59" s="34" t="s">
        <v>34</v>
      </c>
      <c r="B59" s="36" t="s">
        <v>81</v>
      </c>
    </row>
    <row r="60" spans="1:2" ht="21" customHeight="1" x14ac:dyDescent="0.3">
      <c r="A60" s="22" t="s">
        <v>38</v>
      </c>
    </row>
    <row r="61" spans="1:2" x14ac:dyDescent="0.3">
      <c r="A61" s="38" t="s">
        <v>39</v>
      </c>
      <c r="B61" s="36" t="s">
        <v>40</v>
      </c>
    </row>
    <row r="62" spans="1:2" x14ac:dyDescent="0.3">
      <c r="A62" s="38" t="s">
        <v>41</v>
      </c>
      <c r="B62" s="36" t="s">
        <v>42</v>
      </c>
    </row>
    <row r="63" spans="1:2" x14ac:dyDescent="0.3">
      <c r="A63" s="38" t="s">
        <v>82</v>
      </c>
      <c r="B63" s="36" t="s">
        <v>83</v>
      </c>
    </row>
    <row r="64" spans="1:2" x14ac:dyDescent="0.3">
      <c r="A64" s="38" t="s">
        <v>84</v>
      </c>
      <c r="B64" s="36" t="s">
        <v>85</v>
      </c>
    </row>
    <row r="65" spans="1:2" x14ac:dyDescent="0.3">
      <c r="A65" s="38" t="s">
        <v>86</v>
      </c>
      <c r="B65" s="36" t="s">
        <v>87</v>
      </c>
    </row>
    <row r="66" spans="1:2" x14ac:dyDescent="0.3">
      <c r="A66" s="38" t="s">
        <v>88</v>
      </c>
      <c r="B66" s="36" t="s">
        <v>89</v>
      </c>
    </row>
    <row r="67" spans="1:2" x14ac:dyDescent="0.3">
      <c r="A67" s="38" t="s">
        <v>47</v>
      </c>
      <c r="B67" s="36" t="s">
        <v>48</v>
      </c>
    </row>
    <row r="68" spans="1:2" x14ac:dyDescent="0.3">
      <c r="A68" s="38" t="s">
        <v>49</v>
      </c>
      <c r="B68" s="36" t="s">
        <v>50</v>
      </c>
    </row>
    <row r="69" spans="1:2" x14ac:dyDescent="0.3">
      <c r="A69" s="38" t="s">
        <v>51</v>
      </c>
      <c r="B69" s="36" t="s">
        <v>52</v>
      </c>
    </row>
    <row r="70" spans="1:2" ht="21" customHeight="1" x14ac:dyDescent="0.3">
      <c r="A70" s="22" t="s">
        <v>55</v>
      </c>
    </row>
    <row r="71" spans="1:2" x14ac:dyDescent="0.3">
      <c r="A71" s="38" t="s">
        <v>56</v>
      </c>
    </row>
    <row r="72" spans="1:2" x14ac:dyDescent="0.3">
      <c r="A72" s="38" t="s">
        <v>57</v>
      </c>
    </row>
    <row r="73" spans="1:2" x14ac:dyDescent="0.3">
      <c r="A73" s="38" t="s">
        <v>58</v>
      </c>
    </row>
    <row r="74" spans="1:2" x14ac:dyDescent="0.3">
      <c r="A74" s="38" t="s">
        <v>59</v>
      </c>
    </row>
    <row r="75" spans="1:2" x14ac:dyDescent="0.3">
      <c r="A75" s="38" t="s">
        <v>60</v>
      </c>
    </row>
    <row r="77" spans="1:2" s="27" customFormat="1" x14ac:dyDescent="0.3">
      <c r="A77" s="29" t="s">
        <v>90</v>
      </c>
      <c r="B77" s="28"/>
    </row>
    <row r="78" spans="1:2" x14ac:dyDescent="0.3">
      <c r="A78" s="50" t="s">
        <v>91</v>
      </c>
      <c r="B78" s="36" t="s">
        <v>92</v>
      </c>
    </row>
    <row r="79" spans="1:2" x14ac:dyDescent="0.3">
      <c r="A79" s="50" t="s">
        <v>24</v>
      </c>
      <c r="B79" s="36" t="s">
        <v>93</v>
      </c>
    </row>
    <row r="80" spans="1:2" x14ac:dyDescent="0.3">
      <c r="A80" s="51" t="s">
        <v>94</v>
      </c>
      <c r="B80" s="36" t="s">
        <v>27</v>
      </c>
    </row>
    <row r="81" spans="1:2" x14ac:dyDescent="0.3">
      <c r="A81" s="50" t="s">
        <v>95</v>
      </c>
      <c r="B81" s="36" t="s">
        <v>96</v>
      </c>
    </row>
    <row r="82" spans="1:2" x14ac:dyDescent="0.3">
      <c r="A82" s="50" t="s">
        <v>97</v>
      </c>
      <c r="B82" s="36" t="s">
        <v>98</v>
      </c>
    </row>
    <row r="83" spans="1:2" x14ac:dyDescent="0.3">
      <c r="A83" s="50" t="s">
        <v>99</v>
      </c>
      <c r="B83" s="36" t="s">
        <v>100</v>
      </c>
    </row>
    <row r="86" spans="1:2" s="27" customFormat="1" x14ac:dyDescent="0.3">
      <c r="A86" s="29" t="s">
        <v>101</v>
      </c>
      <c r="B86" s="28"/>
    </row>
    <row r="87" spans="1:2" ht="39.9" customHeight="1" x14ac:dyDescent="0.3">
      <c r="A87" s="38" t="s">
        <v>102</v>
      </c>
      <c r="B87" s="34" t="s">
        <v>103</v>
      </c>
    </row>
    <row r="88" spans="1:2" x14ac:dyDescent="0.3">
      <c r="A88" s="38" t="s">
        <v>104</v>
      </c>
      <c r="B88" s="36"/>
    </row>
    <row r="89" spans="1:2" x14ac:dyDescent="0.3">
      <c r="A89" s="38" t="s">
        <v>105</v>
      </c>
      <c r="B89" s="36"/>
    </row>
    <row r="90" spans="1:2" x14ac:dyDescent="0.3">
      <c r="A90" s="38" t="s">
        <v>106</v>
      </c>
      <c r="B90" s="36" t="s">
        <v>107</v>
      </c>
    </row>
    <row r="91" spans="1:2" x14ac:dyDescent="0.3">
      <c r="A91" s="38" t="s">
        <v>108</v>
      </c>
      <c r="B91" s="36" t="s">
        <v>109</v>
      </c>
    </row>
    <row r="92" spans="1:2" x14ac:dyDescent="0.3">
      <c r="A92" s="38" t="s">
        <v>110</v>
      </c>
      <c r="B92" s="36"/>
    </row>
    <row r="93" spans="1:2" x14ac:dyDescent="0.3">
      <c r="A93" s="38" t="s">
        <v>111</v>
      </c>
      <c r="B93" s="36"/>
    </row>
    <row r="94" spans="1:2" x14ac:dyDescent="0.3">
      <c r="A94" s="38" t="s">
        <v>112</v>
      </c>
      <c r="B94" s="36"/>
    </row>
    <row r="95" spans="1:2" x14ac:dyDescent="0.3">
      <c r="A95" s="38" t="s">
        <v>88</v>
      </c>
      <c r="B95" s="36" t="s">
        <v>89</v>
      </c>
    </row>
    <row r="96" spans="1:2" x14ac:dyDescent="0.3">
      <c r="A96" s="38" t="s">
        <v>86</v>
      </c>
      <c r="B96" s="36" t="s">
        <v>87</v>
      </c>
    </row>
    <row r="97" spans="1:2" x14ac:dyDescent="0.3">
      <c r="A97" s="38" t="s">
        <v>84</v>
      </c>
      <c r="B97" s="36" t="s">
        <v>85</v>
      </c>
    </row>
    <row r="98" spans="1:2" x14ac:dyDescent="0.3">
      <c r="A98" s="38" t="s">
        <v>113</v>
      </c>
      <c r="B98" s="36"/>
    </row>
    <row r="99" spans="1:2" x14ac:dyDescent="0.3">
      <c r="A99" s="38" t="s">
        <v>114</v>
      </c>
      <c r="B99" s="36"/>
    </row>
    <row r="100" spans="1:2" x14ac:dyDescent="0.3">
      <c r="A100" s="38" t="s">
        <v>51</v>
      </c>
      <c r="B100" s="36" t="s">
        <v>52</v>
      </c>
    </row>
    <row r="101" spans="1:2" x14ac:dyDescent="0.3">
      <c r="A101" s="38" t="s">
        <v>49</v>
      </c>
      <c r="B101" s="36" t="s">
        <v>50</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6853A-1E6C-6C4B-8F12-20BF97275A00}">
  <dimension ref="A1:W34"/>
  <sheetViews>
    <sheetView zoomScaleNormal="90" workbookViewId="0">
      <pane ySplit="1" topLeftCell="A33" activePane="bottomLeft" state="frozen"/>
      <selection pane="bottomLeft" activeCell="B2" sqref="B2"/>
    </sheetView>
  </sheetViews>
  <sheetFormatPr defaultColWidth="10.8984375" defaultRowHeight="15.6" x14ac:dyDescent="0.3"/>
  <cols>
    <col min="1" max="1" width="11.8984375" style="2" customWidth="1"/>
    <col min="2" max="2" width="36.59765625" style="2" customWidth="1"/>
    <col min="3" max="3" width="19" style="2" customWidth="1"/>
    <col min="4" max="4" width="23.3984375" style="2" customWidth="1"/>
    <col min="5" max="5" width="8" style="2" customWidth="1"/>
    <col min="6" max="6" width="13.09765625" style="2" customWidth="1"/>
    <col min="7" max="7" width="59.09765625" style="2" customWidth="1"/>
    <col min="8" max="8" width="27.3984375" style="2" customWidth="1"/>
    <col min="9" max="9" width="20.59765625" style="66" customWidth="1"/>
    <col min="10" max="10" width="23.5" style="2" customWidth="1"/>
    <col min="11" max="11" width="7.59765625" style="66" customWidth="1"/>
    <col min="12" max="12" width="7.3984375" style="66" customWidth="1"/>
    <col min="13" max="13" width="8.59765625" style="66" customWidth="1"/>
    <col min="14" max="14" width="7.59765625" style="66" customWidth="1"/>
    <col min="15" max="15" width="6.3984375" style="66" customWidth="1"/>
    <col min="16" max="16" width="6.5" style="66" customWidth="1"/>
    <col min="17" max="17" width="6.09765625" style="66" customWidth="1"/>
    <col min="18" max="18" width="10.5" style="66" bestFit="1" customWidth="1"/>
    <col min="19" max="19" width="14.09765625" style="66" customWidth="1"/>
    <col min="20" max="20" width="14.3984375" style="66" customWidth="1"/>
    <col min="21" max="21" width="12.3984375" style="66" customWidth="1"/>
    <col min="22" max="22" width="14.59765625" style="66" customWidth="1"/>
    <col min="23" max="23" width="15.8984375" style="66" customWidth="1"/>
    <col min="24" max="16384" width="10.8984375" style="2"/>
  </cols>
  <sheetData>
    <row r="1" spans="1:23" s="20" customFormat="1" x14ac:dyDescent="0.3">
      <c r="A1" s="67" t="s">
        <v>18</v>
      </c>
      <c r="B1" s="20" t="s">
        <v>20</v>
      </c>
      <c r="C1" s="20" t="s">
        <v>22</v>
      </c>
      <c r="D1" s="20" t="s">
        <v>24</v>
      </c>
      <c r="E1" s="20" t="s">
        <v>26</v>
      </c>
      <c r="F1" s="20" t="s">
        <v>28</v>
      </c>
      <c r="G1" s="20" t="s">
        <v>30</v>
      </c>
      <c r="H1" s="20" t="s">
        <v>32</v>
      </c>
      <c r="I1" s="20" t="s">
        <v>115</v>
      </c>
      <c r="J1" s="20" t="s">
        <v>36</v>
      </c>
      <c r="K1" s="20" t="s">
        <v>39</v>
      </c>
      <c r="L1" s="20" t="s">
        <v>41</v>
      </c>
      <c r="M1" s="20" t="s">
        <v>116</v>
      </c>
      <c r="N1" s="20" t="s">
        <v>45</v>
      </c>
      <c r="O1" s="20" t="s">
        <v>47</v>
      </c>
      <c r="P1" s="20" t="s">
        <v>49</v>
      </c>
      <c r="Q1" s="20" t="s">
        <v>51</v>
      </c>
      <c r="R1" s="68" t="s">
        <v>53</v>
      </c>
      <c r="S1" s="20" t="s">
        <v>56</v>
      </c>
      <c r="T1" s="20" t="s">
        <v>57</v>
      </c>
      <c r="U1" s="20" t="s">
        <v>58</v>
      </c>
      <c r="V1" s="20" t="s">
        <v>59</v>
      </c>
      <c r="W1" s="20" t="s">
        <v>60</v>
      </c>
    </row>
    <row r="2" spans="1:23" s="34" customFormat="1" ht="171.6" x14ac:dyDescent="0.3">
      <c r="A2" s="34" t="s">
        <v>117</v>
      </c>
      <c r="B2" s="34" t="s">
        <v>118</v>
      </c>
      <c r="C2" s="34" t="s">
        <v>119</v>
      </c>
      <c r="D2" s="34" t="s">
        <v>120</v>
      </c>
      <c r="E2" s="34">
        <v>2023</v>
      </c>
      <c r="F2" s="34" t="s">
        <v>121</v>
      </c>
      <c r="G2" s="34" t="s">
        <v>122</v>
      </c>
      <c r="H2" s="34" t="s">
        <v>123</v>
      </c>
      <c r="I2" s="64" t="s">
        <v>124</v>
      </c>
      <c r="J2" s="34" t="s">
        <v>125</v>
      </c>
      <c r="K2" s="64" t="s">
        <v>126</v>
      </c>
      <c r="L2" s="64"/>
      <c r="M2" s="64"/>
      <c r="N2" s="64" t="s">
        <v>126</v>
      </c>
      <c r="O2" s="64"/>
      <c r="P2" s="64"/>
      <c r="Q2" s="64"/>
      <c r="R2" s="64"/>
      <c r="S2" s="64" t="s">
        <v>126</v>
      </c>
      <c r="T2" s="64"/>
      <c r="U2" s="64"/>
      <c r="V2" s="64"/>
      <c r="W2" s="64"/>
    </row>
    <row r="3" spans="1:23" s="34" customFormat="1" ht="124.8" x14ac:dyDescent="0.3">
      <c r="A3" s="34" t="s">
        <v>117</v>
      </c>
      <c r="B3" s="34" t="s">
        <v>127</v>
      </c>
      <c r="C3" s="34" t="s">
        <v>128</v>
      </c>
      <c r="D3" s="34" t="s">
        <v>129</v>
      </c>
      <c r="E3" s="34">
        <v>2020</v>
      </c>
      <c r="F3" s="34" t="s">
        <v>130</v>
      </c>
      <c r="G3" s="34" t="s">
        <v>131</v>
      </c>
      <c r="H3" s="34" t="s">
        <v>132</v>
      </c>
      <c r="I3" s="64" t="s">
        <v>133</v>
      </c>
      <c r="J3" s="39" t="s">
        <v>134</v>
      </c>
      <c r="K3" s="64" t="s">
        <v>126</v>
      </c>
      <c r="L3" s="64"/>
      <c r="M3" s="64"/>
      <c r="N3" s="64"/>
      <c r="O3" s="64"/>
      <c r="P3" s="64" t="s">
        <v>126</v>
      </c>
      <c r="Q3" s="64"/>
      <c r="R3" s="64"/>
      <c r="S3" s="64" t="s">
        <v>126</v>
      </c>
      <c r="T3" s="64"/>
      <c r="U3" s="64"/>
      <c r="V3" s="64"/>
      <c r="W3" s="64"/>
    </row>
    <row r="4" spans="1:23" s="34" customFormat="1" ht="171.6" x14ac:dyDescent="0.3">
      <c r="A4" s="34" t="s">
        <v>117</v>
      </c>
      <c r="B4" s="34" t="s">
        <v>135</v>
      </c>
      <c r="C4" s="34" t="s">
        <v>136</v>
      </c>
      <c r="D4" s="34" t="s">
        <v>137</v>
      </c>
      <c r="E4" s="34">
        <v>2018</v>
      </c>
      <c r="F4" s="34" t="s">
        <v>138</v>
      </c>
      <c r="G4" s="34" t="s">
        <v>139</v>
      </c>
      <c r="H4" s="34" t="s">
        <v>56</v>
      </c>
      <c r="I4" s="64" t="s">
        <v>140</v>
      </c>
      <c r="J4" s="39" t="s">
        <v>141</v>
      </c>
      <c r="K4" s="64"/>
      <c r="L4" s="64"/>
      <c r="M4" s="64"/>
      <c r="N4" s="64"/>
      <c r="O4" s="64" t="s">
        <v>126</v>
      </c>
      <c r="P4" s="64"/>
      <c r="Q4" s="64"/>
      <c r="R4" s="64"/>
      <c r="S4" s="64" t="s">
        <v>126</v>
      </c>
      <c r="T4" s="64" t="s">
        <v>126</v>
      </c>
      <c r="U4" s="64"/>
      <c r="V4" s="64"/>
      <c r="W4" s="64"/>
    </row>
    <row r="5" spans="1:23" s="34" customFormat="1" ht="171.6" x14ac:dyDescent="0.3">
      <c r="A5" s="34" t="s">
        <v>117</v>
      </c>
      <c r="B5" s="34" t="s">
        <v>142</v>
      </c>
      <c r="C5" s="39" t="s">
        <v>143</v>
      </c>
      <c r="D5" s="34" t="s">
        <v>144</v>
      </c>
      <c r="E5" s="34">
        <v>2015</v>
      </c>
      <c r="F5" s="34" t="s">
        <v>145</v>
      </c>
      <c r="G5" s="34" t="s">
        <v>146</v>
      </c>
      <c r="H5" s="34" t="s">
        <v>56</v>
      </c>
      <c r="I5" s="64" t="s">
        <v>147</v>
      </c>
      <c r="J5" s="40"/>
      <c r="K5" s="64"/>
      <c r="L5" s="64"/>
      <c r="M5" s="64"/>
      <c r="N5" s="64"/>
      <c r="O5" s="64"/>
      <c r="P5" s="64"/>
      <c r="Q5" s="64"/>
      <c r="R5" s="64"/>
      <c r="S5" s="64" t="s">
        <v>126</v>
      </c>
      <c r="T5" s="64"/>
      <c r="U5" s="64"/>
      <c r="V5" s="64"/>
      <c r="W5" s="64"/>
    </row>
    <row r="6" spans="1:23" s="34" customFormat="1" ht="140.4" x14ac:dyDescent="0.3">
      <c r="A6" s="34" t="s">
        <v>117</v>
      </c>
      <c r="B6" s="34" t="s">
        <v>148</v>
      </c>
      <c r="C6" s="34" t="s">
        <v>149</v>
      </c>
      <c r="D6" s="34" t="s">
        <v>150</v>
      </c>
      <c r="E6" s="34">
        <v>2015</v>
      </c>
      <c r="F6" s="34" t="s">
        <v>151</v>
      </c>
      <c r="G6" s="34" t="s">
        <v>152</v>
      </c>
      <c r="H6" s="34" t="s">
        <v>153</v>
      </c>
      <c r="I6" s="64" t="s">
        <v>154</v>
      </c>
      <c r="J6" s="34" t="s">
        <v>155</v>
      </c>
      <c r="K6" s="64" t="s">
        <v>126</v>
      </c>
      <c r="L6" s="64" t="s">
        <v>126</v>
      </c>
      <c r="M6" s="64"/>
      <c r="N6" s="64"/>
      <c r="O6" s="64"/>
      <c r="P6" s="64"/>
      <c r="Q6" s="64"/>
      <c r="R6" s="64" t="s">
        <v>126</v>
      </c>
      <c r="S6" s="64" t="s">
        <v>126</v>
      </c>
      <c r="T6" s="64" t="s">
        <v>126</v>
      </c>
      <c r="U6" s="64" t="s">
        <v>126</v>
      </c>
      <c r="V6" s="64"/>
      <c r="W6" s="64"/>
    </row>
    <row r="7" spans="1:23" s="34" customFormat="1" ht="109.2" x14ac:dyDescent="0.3">
      <c r="A7" s="34" t="s">
        <v>117</v>
      </c>
      <c r="B7" s="34" t="s">
        <v>156</v>
      </c>
      <c r="C7" s="34" t="s">
        <v>157</v>
      </c>
      <c r="D7" s="34" t="s">
        <v>158</v>
      </c>
      <c r="E7" s="34">
        <v>2005</v>
      </c>
      <c r="F7" s="34" t="s">
        <v>159</v>
      </c>
      <c r="G7" s="34" t="s">
        <v>160</v>
      </c>
      <c r="H7" s="34" t="s">
        <v>161</v>
      </c>
      <c r="I7" s="64" t="s">
        <v>162</v>
      </c>
      <c r="J7" s="34" t="s">
        <v>163</v>
      </c>
      <c r="K7" s="64"/>
      <c r="L7" s="64"/>
      <c r="M7" s="64"/>
      <c r="N7" s="64"/>
      <c r="O7" s="64"/>
      <c r="P7" s="64" t="s">
        <v>126</v>
      </c>
      <c r="Q7" s="64" t="s">
        <v>126</v>
      </c>
      <c r="R7" s="64"/>
      <c r="S7" s="64" t="s">
        <v>126</v>
      </c>
      <c r="T7" s="64"/>
      <c r="U7" s="64" t="s">
        <v>126</v>
      </c>
      <c r="V7" s="64" t="s">
        <v>126</v>
      </c>
      <c r="W7" s="64"/>
    </row>
    <row r="8" spans="1:23" s="34" customFormat="1" ht="93.6" x14ac:dyDescent="0.3">
      <c r="A8" s="34" t="s">
        <v>117</v>
      </c>
      <c r="B8" s="34" t="s">
        <v>164</v>
      </c>
      <c r="C8" s="34" t="s">
        <v>165</v>
      </c>
      <c r="D8" s="34" t="s">
        <v>166</v>
      </c>
      <c r="E8" s="34">
        <v>2004</v>
      </c>
      <c r="F8" s="34" t="s">
        <v>167</v>
      </c>
      <c r="G8" s="34" t="s">
        <v>168</v>
      </c>
      <c r="H8" s="34" t="s">
        <v>169</v>
      </c>
      <c r="I8" s="64" t="s">
        <v>170</v>
      </c>
      <c r="J8" s="34" t="s">
        <v>171</v>
      </c>
      <c r="K8" s="64" t="s">
        <v>126</v>
      </c>
      <c r="L8" s="64" t="s">
        <v>126</v>
      </c>
      <c r="M8" s="64"/>
      <c r="N8" s="64"/>
      <c r="O8" s="64"/>
      <c r="P8" s="64"/>
      <c r="Q8" s="64"/>
      <c r="R8" s="64"/>
      <c r="S8" s="64" t="s">
        <v>126</v>
      </c>
      <c r="T8" s="64" t="s">
        <v>126</v>
      </c>
      <c r="U8" s="64"/>
      <c r="V8" s="64"/>
      <c r="W8" s="64"/>
    </row>
    <row r="9" spans="1:23" s="34" customFormat="1" ht="156" x14ac:dyDescent="0.3">
      <c r="A9" s="34" t="s">
        <v>117</v>
      </c>
      <c r="B9" s="34" t="s">
        <v>172</v>
      </c>
      <c r="C9" s="34" t="s">
        <v>173</v>
      </c>
      <c r="D9" s="34" t="s">
        <v>174</v>
      </c>
      <c r="E9" s="34">
        <v>2003</v>
      </c>
      <c r="F9" s="34" t="s">
        <v>175</v>
      </c>
      <c r="G9" s="34" t="s">
        <v>176</v>
      </c>
      <c r="H9" s="34" t="s">
        <v>177</v>
      </c>
      <c r="I9" s="64" t="s">
        <v>178</v>
      </c>
      <c r="J9" s="34" t="s">
        <v>179</v>
      </c>
      <c r="K9" s="64" t="s">
        <v>126</v>
      </c>
      <c r="L9" s="64" t="s">
        <v>126</v>
      </c>
      <c r="M9" s="64"/>
      <c r="N9" s="64"/>
      <c r="O9" s="64"/>
      <c r="P9" s="64" t="s">
        <v>126</v>
      </c>
      <c r="Q9" s="64" t="s">
        <v>126</v>
      </c>
      <c r="R9" s="64"/>
      <c r="S9" s="64" t="s">
        <v>126</v>
      </c>
      <c r="T9" s="64"/>
      <c r="U9" s="64" t="s">
        <v>126</v>
      </c>
      <c r="V9" s="64" t="s">
        <v>126</v>
      </c>
      <c r="W9" s="64"/>
    </row>
    <row r="10" spans="1:23" s="34" customFormat="1" ht="124.8" x14ac:dyDescent="0.3">
      <c r="A10" s="34" t="s">
        <v>180</v>
      </c>
      <c r="B10" s="34" t="s">
        <v>181</v>
      </c>
      <c r="C10" s="34" t="s">
        <v>182</v>
      </c>
      <c r="D10" s="34" t="s">
        <v>183</v>
      </c>
      <c r="E10" s="34">
        <v>2000</v>
      </c>
      <c r="F10" s="34" t="s">
        <v>184</v>
      </c>
      <c r="G10" s="34" t="s">
        <v>185</v>
      </c>
      <c r="H10" s="34" t="s">
        <v>186</v>
      </c>
      <c r="I10" s="64"/>
      <c r="J10" s="34" t="s">
        <v>187</v>
      </c>
      <c r="K10" s="64"/>
      <c r="L10" s="64"/>
      <c r="M10" s="64"/>
      <c r="N10" s="64"/>
      <c r="O10" s="64" t="s">
        <v>126</v>
      </c>
      <c r="P10" s="64" t="s">
        <v>126</v>
      </c>
      <c r="Q10" s="64"/>
      <c r="R10" s="64"/>
      <c r="S10" s="64" t="s">
        <v>126</v>
      </c>
      <c r="T10" s="64"/>
      <c r="U10" s="64" t="s">
        <v>126</v>
      </c>
      <c r="V10" s="64"/>
      <c r="W10" s="64"/>
    </row>
    <row r="11" spans="1:23" s="34" customFormat="1" ht="218.4" x14ac:dyDescent="0.3">
      <c r="A11" s="34" t="s">
        <v>117</v>
      </c>
      <c r="B11" s="34" t="s">
        <v>188</v>
      </c>
      <c r="C11" s="39" t="s">
        <v>189</v>
      </c>
      <c r="D11" s="34" t="s">
        <v>190</v>
      </c>
      <c r="E11" s="34">
        <v>2017</v>
      </c>
      <c r="F11" s="34" t="s">
        <v>191</v>
      </c>
      <c r="G11" s="34" t="s">
        <v>192</v>
      </c>
      <c r="H11" s="34" t="s">
        <v>193</v>
      </c>
      <c r="I11" s="64" t="s">
        <v>194</v>
      </c>
      <c r="J11" s="39" t="s">
        <v>195</v>
      </c>
      <c r="K11" s="64"/>
      <c r="L11" s="64"/>
      <c r="M11" s="64"/>
      <c r="N11" s="64"/>
      <c r="O11" s="64" t="s">
        <v>196</v>
      </c>
      <c r="P11" s="64" t="s">
        <v>126</v>
      </c>
      <c r="Q11" s="64"/>
      <c r="R11" s="64"/>
      <c r="S11" s="64" t="s">
        <v>126</v>
      </c>
      <c r="T11" s="64"/>
      <c r="U11" s="64"/>
      <c r="V11" s="64"/>
      <c r="W11" s="64"/>
    </row>
    <row r="12" spans="1:23" s="34" customFormat="1" ht="409.6" x14ac:dyDescent="0.3">
      <c r="A12" s="34" t="s">
        <v>117</v>
      </c>
      <c r="B12" s="34" t="s">
        <v>197</v>
      </c>
      <c r="C12" s="39" t="s">
        <v>198</v>
      </c>
      <c r="D12" s="34" t="s">
        <v>199</v>
      </c>
      <c r="E12" s="34">
        <v>2017</v>
      </c>
      <c r="F12" s="34" t="s">
        <v>200</v>
      </c>
      <c r="G12" s="34" t="s">
        <v>201</v>
      </c>
      <c r="H12" s="34" t="s">
        <v>202</v>
      </c>
      <c r="I12" s="64" t="s">
        <v>203</v>
      </c>
      <c r="J12" s="34" t="s">
        <v>204</v>
      </c>
      <c r="K12" s="64" t="s">
        <v>126</v>
      </c>
      <c r="L12" s="64" t="s">
        <v>126</v>
      </c>
      <c r="M12" s="64" t="s">
        <v>126</v>
      </c>
      <c r="N12" s="64"/>
      <c r="O12" s="64"/>
      <c r="P12" s="64"/>
      <c r="Q12" s="64"/>
      <c r="R12" s="64" t="s">
        <v>126</v>
      </c>
      <c r="S12" s="64"/>
      <c r="T12" s="64"/>
      <c r="U12" s="64" t="s">
        <v>126</v>
      </c>
      <c r="V12" s="64" t="s">
        <v>126</v>
      </c>
      <c r="W12" s="64"/>
    </row>
    <row r="13" spans="1:23" s="34" customFormat="1" ht="280.8" x14ac:dyDescent="0.3">
      <c r="A13" s="34" t="s">
        <v>117</v>
      </c>
      <c r="B13" s="34" t="s">
        <v>205</v>
      </c>
      <c r="C13" s="34" t="s">
        <v>206</v>
      </c>
      <c r="D13" s="34" t="s">
        <v>207</v>
      </c>
      <c r="E13" s="34">
        <v>2016</v>
      </c>
      <c r="F13" s="34" t="s">
        <v>208</v>
      </c>
      <c r="G13" s="34" t="s">
        <v>209</v>
      </c>
      <c r="H13" s="34" t="s">
        <v>210</v>
      </c>
      <c r="I13" s="64" t="s">
        <v>211</v>
      </c>
      <c r="J13" s="34" t="s">
        <v>212</v>
      </c>
      <c r="K13" s="64" t="s">
        <v>213</v>
      </c>
      <c r="L13" s="64" t="s">
        <v>126</v>
      </c>
      <c r="M13" s="64" t="s">
        <v>126</v>
      </c>
      <c r="N13" s="64"/>
      <c r="O13" s="64"/>
      <c r="P13" s="64" t="s">
        <v>126</v>
      </c>
      <c r="Q13" s="64"/>
      <c r="R13" s="64"/>
      <c r="S13" s="64" t="s">
        <v>126</v>
      </c>
      <c r="T13" s="64" t="s">
        <v>126</v>
      </c>
      <c r="U13" s="64" t="s">
        <v>126</v>
      </c>
      <c r="V13" s="64" t="s">
        <v>126</v>
      </c>
      <c r="W13" s="64"/>
    </row>
    <row r="14" spans="1:23" s="34" customFormat="1" ht="156" x14ac:dyDescent="0.3">
      <c r="A14" s="34" t="s">
        <v>117</v>
      </c>
      <c r="B14" s="34" t="s">
        <v>214</v>
      </c>
      <c r="C14" s="34" t="s">
        <v>215</v>
      </c>
      <c r="D14" s="34" t="s">
        <v>216</v>
      </c>
      <c r="E14" s="34">
        <v>2016</v>
      </c>
      <c r="F14" s="34" t="s">
        <v>217</v>
      </c>
      <c r="G14" s="34" t="s">
        <v>218</v>
      </c>
      <c r="H14" s="34" t="s">
        <v>219</v>
      </c>
      <c r="I14" s="64" t="s">
        <v>220</v>
      </c>
      <c r="J14" s="34" t="s">
        <v>221</v>
      </c>
      <c r="K14" s="64" t="s">
        <v>126</v>
      </c>
      <c r="L14" s="64" t="s">
        <v>126</v>
      </c>
      <c r="M14" s="64" t="s">
        <v>126</v>
      </c>
      <c r="N14" s="64"/>
      <c r="O14" s="64"/>
      <c r="P14" s="64"/>
      <c r="Q14" s="64"/>
      <c r="R14" s="64"/>
      <c r="S14" s="64" t="s">
        <v>126</v>
      </c>
      <c r="T14" s="64"/>
      <c r="U14" s="64" t="s">
        <v>126</v>
      </c>
      <c r="V14" s="64" t="s">
        <v>126</v>
      </c>
      <c r="W14" s="64"/>
    </row>
    <row r="15" spans="1:23" s="34" customFormat="1" ht="374.4" x14ac:dyDescent="0.3">
      <c r="A15" s="34" t="s">
        <v>117</v>
      </c>
      <c r="B15" s="34" t="s">
        <v>222</v>
      </c>
      <c r="C15" s="34" t="s">
        <v>223</v>
      </c>
      <c r="D15" s="34" t="s">
        <v>224</v>
      </c>
      <c r="E15" s="34">
        <v>2013</v>
      </c>
      <c r="F15" s="34" t="s">
        <v>225</v>
      </c>
      <c r="G15" s="34" t="s">
        <v>226</v>
      </c>
      <c r="H15" s="34" t="s">
        <v>227</v>
      </c>
      <c r="I15" s="64" t="s">
        <v>147</v>
      </c>
      <c r="J15" s="34" t="s">
        <v>228</v>
      </c>
      <c r="K15" s="64" t="s">
        <v>126</v>
      </c>
      <c r="L15" s="64" t="s">
        <v>126</v>
      </c>
      <c r="M15" s="64" t="s">
        <v>126</v>
      </c>
      <c r="N15" s="64" t="s">
        <v>126</v>
      </c>
      <c r="O15" s="64"/>
      <c r="P15" s="64" t="s">
        <v>126</v>
      </c>
      <c r="Q15" s="64" t="s">
        <v>126</v>
      </c>
      <c r="R15" s="64"/>
      <c r="S15" s="64" t="s">
        <v>126</v>
      </c>
      <c r="T15" s="64" t="s">
        <v>126</v>
      </c>
      <c r="U15" s="64" t="s">
        <v>126</v>
      </c>
      <c r="V15" s="64" t="s">
        <v>126</v>
      </c>
      <c r="W15" s="64"/>
    </row>
    <row r="16" spans="1:23" s="34" customFormat="1" ht="140.4" x14ac:dyDescent="0.3">
      <c r="A16" s="34" t="s">
        <v>117</v>
      </c>
      <c r="B16" s="34" t="s">
        <v>229</v>
      </c>
      <c r="C16" s="34" t="s">
        <v>230</v>
      </c>
      <c r="D16" s="34" t="s">
        <v>231</v>
      </c>
      <c r="E16" s="34">
        <v>2011</v>
      </c>
      <c r="F16" s="34" t="s">
        <v>232</v>
      </c>
      <c r="G16" s="34" t="s">
        <v>233</v>
      </c>
      <c r="H16" s="34" t="s">
        <v>234</v>
      </c>
      <c r="I16" s="64">
        <v>2002</v>
      </c>
      <c r="J16" s="34" t="s">
        <v>235</v>
      </c>
      <c r="K16" s="64" t="s">
        <v>126</v>
      </c>
      <c r="L16" s="64" t="s">
        <v>126</v>
      </c>
      <c r="M16" s="64" t="s">
        <v>126</v>
      </c>
      <c r="N16" s="64"/>
      <c r="O16" s="64"/>
      <c r="P16" s="64"/>
      <c r="Q16" s="64"/>
      <c r="R16" s="64"/>
      <c r="S16" s="64" t="s">
        <v>126</v>
      </c>
      <c r="T16" s="64" t="s">
        <v>126</v>
      </c>
      <c r="U16" s="64" t="s">
        <v>126</v>
      </c>
      <c r="V16" s="64" t="s">
        <v>126</v>
      </c>
      <c r="W16" s="64"/>
    </row>
    <row r="17" spans="1:23" s="34" customFormat="1" ht="93.6" x14ac:dyDescent="0.3">
      <c r="A17" s="34" t="s">
        <v>117</v>
      </c>
      <c r="B17" s="34" t="s">
        <v>236</v>
      </c>
      <c r="C17" s="34" t="s">
        <v>237</v>
      </c>
      <c r="D17" s="34" t="s">
        <v>238</v>
      </c>
      <c r="E17" s="34">
        <v>2011</v>
      </c>
      <c r="F17" s="34" t="s">
        <v>239</v>
      </c>
      <c r="G17" s="34" t="s">
        <v>240</v>
      </c>
      <c r="H17" s="34" t="s">
        <v>241</v>
      </c>
      <c r="I17" s="64" t="s">
        <v>242</v>
      </c>
      <c r="J17" s="34" t="s">
        <v>243</v>
      </c>
      <c r="K17" s="64"/>
      <c r="L17" s="64" t="s">
        <v>126</v>
      </c>
      <c r="M17" s="64" t="s">
        <v>126</v>
      </c>
      <c r="N17" s="64" t="s">
        <v>126</v>
      </c>
      <c r="O17" s="64"/>
      <c r="P17" s="64"/>
      <c r="Q17" s="64" t="s">
        <v>126</v>
      </c>
      <c r="R17" s="64"/>
      <c r="S17" s="64" t="s">
        <v>126</v>
      </c>
      <c r="T17" s="64" t="s">
        <v>126</v>
      </c>
      <c r="U17" s="64"/>
      <c r="V17" s="64" t="s">
        <v>126</v>
      </c>
      <c r="W17" s="64"/>
    </row>
    <row r="18" spans="1:23" s="34" customFormat="1" ht="249.6" x14ac:dyDescent="0.3">
      <c r="A18" s="34" t="s">
        <v>117</v>
      </c>
      <c r="B18" s="34" t="s">
        <v>244</v>
      </c>
      <c r="C18" s="34" t="s">
        <v>245</v>
      </c>
      <c r="D18" s="34" t="s">
        <v>246</v>
      </c>
      <c r="E18" s="34">
        <v>2006</v>
      </c>
      <c r="F18" s="34" t="s">
        <v>247</v>
      </c>
      <c r="G18" s="34" t="s">
        <v>248</v>
      </c>
      <c r="H18" s="34" t="s">
        <v>249</v>
      </c>
      <c r="I18" s="64" t="s">
        <v>250</v>
      </c>
      <c r="J18" s="34" t="s">
        <v>251</v>
      </c>
      <c r="K18" s="64" t="s">
        <v>126</v>
      </c>
      <c r="L18" s="64" t="s">
        <v>126</v>
      </c>
      <c r="M18" s="64" t="s">
        <v>126</v>
      </c>
      <c r="N18" s="64"/>
      <c r="O18" s="64"/>
      <c r="P18" s="64" t="s">
        <v>126</v>
      </c>
      <c r="Q18" s="64" t="s">
        <v>126</v>
      </c>
      <c r="R18" s="64"/>
      <c r="S18" s="64" t="s">
        <v>126</v>
      </c>
      <c r="T18" s="64" t="s">
        <v>126</v>
      </c>
      <c r="U18" s="64" t="s">
        <v>126</v>
      </c>
      <c r="V18" s="64" t="s">
        <v>126</v>
      </c>
      <c r="W18" s="64"/>
    </row>
    <row r="19" spans="1:23" s="34" customFormat="1" ht="156" x14ac:dyDescent="0.3">
      <c r="A19" s="34" t="s">
        <v>117</v>
      </c>
      <c r="B19" s="34" t="s">
        <v>252</v>
      </c>
      <c r="C19" s="34" t="s">
        <v>253</v>
      </c>
      <c r="D19" s="34" t="s">
        <v>254</v>
      </c>
      <c r="E19" s="34">
        <v>2006</v>
      </c>
      <c r="F19" s="34" t="s">
        <v>255</v>
      </c>
      <c r="G19" s="34" t="s">
        <v>256</v>
      </c>
      <c r="H19" s="34" t="s">
        <v>257</v>
      </c>
      <c r="I19" s="64" t="s">
        <v>258</v>
      </c>
      <c r="J19" s="34" t="s">
        <v>259</v>
      </c>
      <c r="K19" s="64" t="s">
        <v>126</v>
      </c>
      <c r="L19" s="64" t="s">
        <v>126</v>
      </c>
      <c r="M19" s="64" t="s">
        <v>126</v>
      </c>
      <c r="N19" s="64"/>
      <c r="O19" s="64"/>
      <c r="P19" s="64" t="s">
        <v>126</v>
      </c>
      <c r="Q19" s="64" t="s">
        <v>126</v>
      </c>
      <c r="R19" s="64"/>
      <c r="S19" s="64"/>
      <c r="T19" s="64"/>
      <c r="U19" s="64" t="s">
        <v>126</v>
      </c>
      <c r="V19" s="64" t="s">
        <v>126</v>
      </c>
      <c r="W19" s="64"/>
    </row>
    <row r="20" spans="1:23" s="34" customFormat="1" ht="187.2" x14ac:dyDescent="0.3">
      <c r="A20" s="34" t="s">
        <v>117</v>
      </c>
      <c r="B20" s="34" t="s">
        <v>260</v>
      </c>
      <c r="C20" s="34" t="s">
        <v>261</v>
      </c>
      <c r="D20" s="34" t="s">
        <v>262</v>
      </c>
      <c r="E20" s="34">
        <v>2004</v>
      </c>
      <c r="F20" s="34" t="s">
        <v>263</v>
      </c>
      <c r="G20" s="34" t="s">
        <v>264</v>
      </c>
      <c r="H20" s="34" t="s">
        <v>265</v>
      </c>
      <c r="I20" s="64" t="s">
        <v>266</v>
      </c>
      <c r="J20" s="34" t="s">
        <v>267</v>
      </c>
      <c r="K20" s="64" t="s">
        <v>126</v>
      </c>
      <c r="L20" s="64" t="s">
        <v>126</v>
      </c>
      <c r="M20" s="64" t="s">
        <v>126</v>
      </c>
      <c r="N20" s="64"/>
      <c r="O20" s="64"/>
      <c r="P20" s="64"/>
      <c r="Q20" s="64"/>
      <c r="R20" s="64"/>
      <c r="S20" s="64"/>
      <c r="T20" s="64"/>
      <c r="U20" s="64" t="s">
        <v>126</v>
      </c>
      <c r="V20" s="64"/>
      <c r="W20" s="64"/>
    </row>
    <row r="21" spans="1:23" s="34" customFormat="1" ht="187.2" x14ac:dyDescent="0.3">
      <c r="A21" s="34" t="s">
        <v>117</v>
      </c>
      <c r="B21" s="34" t="s">
        <v>268</v>
      </c>
      <c r="C21" s="34" t="s">
        <v>269</v>
      </c>
      <c r="D21" s="34" t="s">
        <v>270</v>
      </c>
      <c r="E21" s="34">
        <v>2004</v>
      </c>
      <c r="F21" s="34" t="s">
        <v>271</v>
      </c>
      <c r="G21" s="34" t="s">
        <v>272</v>
      </c>
      <c r="H21" s="34" t="s">
        <v>273</v>
      </c>
      <c r="I21" s="64" t="s">
        <v>274</v>
      </c>
      <c r="J21" s="34" t="s">
        <v>275</v>
      </c>
      <c r="K21" s="64" t="s">
        <v>126</v>
      </c>
      <c r="L21" s="64" t="s">
        <v>126</v>
      </c>
      <c r="M21" s="64" t="s">
        <v>126</v>
      </c>
      <c r="N21" s="64"/>
      <c r="O21" s="64"/>
      <c r="P21" s="64"/>
      <c r="Q21" s="64"/>
      <c r="R21" s="64"/>
      <c r="S21" s="64"/>
      <c r="T21" s="64"/>
      <c r="U21" s="64" t="s">
        <v>126</v>
      </c>
      <c r="V21" s="64"/>
      <c r="W21" s="64"/>
    </row>
    <row r="22" spans="1:23" s="34" customFormat="1" ht="171.6" x14ac:dyDescent="0.3">
      <c r="A22" s="34" t="s">
        <v>117</v>
      </c>
      <c r="B22" s="34" t="s">
        <v>276</v>
      </c>
      <c r="C22" s="34" t="s">
        <v>277</v>
      </c>
      <c r="D22" s="34" t="s">
        <v>278</v>
      </c>
      <c r="E22" s="34">
        <v>2003</v>
      </c>
      <c r="F22" s="34" t="s">
        <v>279</v>
      </c>
      <c r="G22" s="34" t="s">
        <v>280</v>
      </c>
      <c r="H22" s="34" t="s">
        <v>281</v>
      </c>
      <c r="I22" s="64" t="s">
        <v>274</v>
      </c>
      <c r="J22" s="34" t="s">
        <v>282</v>
      </c>
      <c r="K22" s="64" t="s">
        <v>126</v>
      </c>
      <c r="L22" s="64" t="s">
        <v>126</v>
      </c>
      <c r="M22" s="64" t="s">
        <v>126</v>
      </c>
      <c r="N22" s="64"/>
      <c r="O22" s="64"/>
      <c r="P22" s="64"/>
      <c r="Q22" s="64"/>
      <c r="R22" s="64"/>
      <c r="S22" s="64"/>
      <c r="T22" s="64"/>
      <c r="U22" s="64" t="s">
        <v>126</v>
      </c>
      <c r="V22" s="64"/>
      <c r="W22" s="64"/>
    </row>
    <row r="23" spans="1:23" s="38" customFormat="1" ht="109.2" x14ac:dyDescent="0.3">
      <c r="A23" s="34" t="s">
        <v>283</v>
      </c>
      <c r="B23" s="34" t="s">
        <v>284</v>
      </c>
      <c r="D23" s="34" t="s">
        <v>285</v>
      </c>
      <c r="E23" s="34"/>
      <c r="F23" s="34"/>
      <c r="G23" s="34" t="s">
        <v>286</v>
      </c>
      <c r="H23" s="34" t="s">
        <v>287</v>
      </c>
      <c r="I23" s="65"/>
      <c r="J23" s="34"/>
      <c r="K23" s="64"/>
      <c r="L23" s="64"/>
      <c r="M23" s="65"/>
      <c r="N23" s="65"/>
      <c r="O23" s="65"/>
      <c r="P23" s="65"/>
      <c r="Q23" s="65"/>
      <c r="R23" s="65"/>
      <c r="S23" s="65" t="s">
        <v>288</v>
      </c>
      <c r="T23" s="65"/>
      <c r="U23" s="65"/>
      <c r="V23" s="65"/>
      <c r="W23" s="65"/>
    </row>
    <row r="24" spans="1:23" s="38" customFormat="1" ht="109.2" x14ac:dyDescent="0.3">
      <c r="A24" s="34" t="s">
        <v>283</v>
      </c>
      <c r="B24" s="34" t="s">
        <v>284</v>
      </c>
      <c r="D24" s="34" t="s">
        <v>289</v>
      </c>
      <c r="E24" s="34"/>
      <c r="F24" s="34"/>
      <c r="G24" s="34" t="s">
        <v>286</v>
      </c>
      <c r="H24" s="34" t="s">
        <v>287</v>
      </c>
      <c r="I24" s="65"/>
      <c r="J24" s="34"/>
      <c r="K24" s="64"/>
      <c r="L24" s="64"/>
      <c r="M24" s="65"/>
      <c r="N24" s="65"/>
      <c r="O24" s="65"/>
      <c r="P24" s="65"/>
      <c r="Q24" s="65"/>
      <c r="R24" s="65"/>
      <c r="S24" s="65" t="s">
        <v>288</v>
      </c>
      <c r="T24" s="65"/>
      <c r="U24" s="65"/>
      <c r="V24" s="65"/>
      <c r="W24" s="65"/>
    </row>
    <row r="25" spans="1:23" s="34" customFormat="1" ht="249.6" x14ac:dyDescent="0.3">
      <c r="A25" s="34" t="s">
        <v>117</v>
      </c>
      <c r="B25" s="41" t="s">
        <v>290</v>
      </c>
      <c r="C25" s="34" t="s">
        <v>291</v>
      </c>
      <c r="D25" s="34" t="s">
        <v>292</v>
      </c>
      <c r="E25" s="34">
        <v>2020</v>
      </c>
      <c r="F25" s="39" t="s">
        <v>293</v>
      </c>
      <c r="G25" s="34" t="s">
        <v>294</v>
      </c>
      <c r="H25" s="34" t="s">
        <v>295</v>
      </c>
      <c r="I25" s="64" t="s">
        <v>296</v>
      </c>
      <c r="J25" s="39" t="s">
        <v>297</v>
      </c>
      <c r="K25" s="64"/>
      <c r="L25" s="64"/>
      <c r="M25" s="64" t="s">
        <v>126</v>
      </c>
      <c r="N25" s="64"/>
      <c r="O25" s="64"/>
      <c r="P25" s="64" t="s">
        <v>126</v>
      </c>
      <c r="Q25" s="64" t="s">
        <v>126</v>
      </c>
      <c r="R25" s="64" t="s">
        <v>126</v>
      </c>
      <c r="S25" s="64" t="s">
        <v>126</v>
      </c>
      <c r="T25" s="64" t="s">
        <v>288</v>
      </c>
      <c r="U25" s="64" t="s">
        <v>126</v>
      </c>
      <c r="V25" s="64" t="s">
        <v>126</v>
      </c>
      <c r="W25" s="64" t="s">
        <v>126</v>
      </c>
    </row>
    <row r="26" spans="1:23" s="34" customFormat="1" ht="156" x14ac:dyDescent="0.3">
      <c r="A26" s="34" t="s">
        <v>298</v>
      </c>
      <c r="B26" s="34" t="s">
        <v>299</v>
      </c>
      <c r="C26" s="34" t="s">
        <v>300</v>
      </c>
      <c r="D26" s="34" t="s">
        <v>301</v>
      </c>
      <c r="E26" s="34">
        <v>2018</v>
      </c>
      <c r="F26" s="34" t="s">
        <v>302</v>
      </c>
      <c r="G26" s="34" t="s">
        <v>303</v>
      </c>
      <c r="H26" s="34" t="s">
        <v>304</v>
      </c>
      <c r="I26" s="64" t="s">
        <v>305</v>
      </c>
      <c r="K26" s="64"/>
      <c r="L26" s="64"/>
      <c r="M26" s="64"/>
      <c r="N26" s="64"/>
      <c r="O26" s="64" t="s">
        <v>126</v>
      </c>
      <c r="P26" s="64"/>
      <c r="Q26" s="64"/>
      <c r="R26" s="64"/>
      <c r="S26" s="64" t="s">
        <v>126</v>
      </c>
      <c r="T26" s="64" t="s">
        <v>126</v>
      </c>
      <c r="U26" s="64"/>
      <c r="V26" s="64"/>
      <c r="W26" s="64"/>
    </row>
    <row r="27" spans="1:23" s="34" customFormat="1" ht="218.4" x14ac:dyDescent="0.3">
      <c r="A27" s="34" t="s">
        <v>117</v>
      </c>
      <c r="B27" s="34" t="s">
        <v>306</v>
      </c>
      <c r="C27" s="34" t="s">
        <v>307</v>
      </c>
      <c r="D27" s="34" t="s">
        <v>308</v>
      </c>
      <c r="E27" s="34">
        <v>2023</v>
      </c>
      <c r="F27" s="34" t="s">
        <v>309</v>
      </c>
      <c r="G27" s="34" t="s">
        <v>310</v>
      </c>
      <c r="I27" s="64" t="s">
        <v>305</v>
      </c>
      <c r="J27" s="34" t="s">
        <v>311</v>
      </c>
      <c r="K27" s="64"/>
      <c r="L27" s="64"/>
      <c r="M27" s="64"/>
      <c r="N27" s="64" t="s">
        <v>126</v>
      </c>
      <c r="O27" s="64" t="s">
        <v>312</v>
      </c>
      <c r="P27" s="64" t="s">
        <v>126</v>
      </c>
      <c r="Q27" s="64"/>
      <c r="R27" s="64" t="s">
        <v>126</v>
      </c>
      <c r="S27" s="64"/>
      <c r="T27" s="64"/>
      <c r="U27" s="64"/>
      <c r="V27" s="64"/>
      <c r="W27" s="64"/>
    </row>
    <row r="28" spans="1:23" s="34" customFormat="1" ht="156" x14ac:dyDescent="0.3">
      <c r="A28" s="34" t="s">
        <v>117</v>
      </c>
      <c r="B28" s="34" t="s">
        <v>313</v>
      </c>
      <c r="C28" s="34" t="s">
        <v>314</v>
      </c>
      <c r="D28" s="34" t="s">
        <v>315</v>
      </c>
      <c r="E28" s="34">
        <v>2020</v>
      </c>
      <c r="F28" s="42" t="s">
        <v>130</v>
      </c>
      <c r="G28" s="34" t="s">
        <v>316</v>
      </c>
      <c r="H28" s="34" t="s">
        <v>317</v>
      </c>
      <c r="I28" s="64" t="s">
        <v>133</v>
      </c>
      <c r="J28" s="34" t="s">
        <v>318</v>
      </c>
      <c r="K28" s="64" t="s">
        <v>126</v>
      </c>
      <c r="L28" s="64"/>
      <c r="M28" s="64"/>
      <c r="N28" s="64"/>
      <c r="O28" s="64"/>
      <c r="P28" s="64" t="s">
        <v>126</v>
      </c>
      <c r="Q28" s="64" t="s">
        <v>126</v>
      </c>
      <c r="R28" s="64"/>
      <c r="S28" s="64" t="s">
        <v>126</v>
      </c>
      <c r="T28" s="64" t="s">
        <v>126</v>
      </c>
      <c r="U28" s="64"/>
      <c r="V28" s="64"/>
      <c r="W28" s="64"/>
    </row>
    <row r="29" spans="1:23" s="34" customFormat="1" ht="171.6" x14ac:dyDescent="0.3">
      <c r="A29" s="34" t="s">
        <v>117</v>
      </c>
      <c r="B29" s="34" t="s">
        <v>319</v>
      </c>
      <c r="C29" s="34" t="s">
        <v>320</v>
      </c>
      <c r="D29" s="34" t="s">
        <v>321</v>
      </c>
      <c r="E29" s="34">
        <v>2012</v>
      </c>
      <c r="F29" s="49" t="s">
        <v>322</v>
      </c>
      <c r="G29" s="34" t="s">
        <v>323</v>
      </c>
      <c r="H29" s="34" t="s">
        <v>324</v>
      </c>
      <c r="I29" s="64" t="s">
        <v>325</v>
      </c>
      <c r="J29" s="34" t="s">
        <v>326</v>
      </c>
      <c r="K29" s="64"/>
      <c r="L29" s="64"/>
      <c r="M29" s="64"/>
      <c r="N29" s="64"/>
      <c r="O29" s="64"/>
      <c r="P29" s="64"/>
      <c r="Q29" s="64"/>
      <c r="R29" s="64"/>
      <c r="S29" s="64"/>
      <c r="T29" s="64"/>
      <c r="U29" s="64"/>
      <c r="V29" s="64"/>
      <c r="W29" s="64"/>
    </row>
    <row r="30" spans="1:23" s="34" customFormat="1" ht="140.4" x14ac:dyDescent="0.3">
      <c r="A30" s="34" t="s">
        <v>117</v>
      </c>
      <c r="B30" s="34" t="s">
        <v>327</v>
      </c>
      <c r="C30" s="34" t="s">
        <v>328</v>
      </c>
      <c r="D30" s="34" t="s">
        <v>329</v>
      </c>
      <c r="E30" s="34">
        <v>2018</v>
      </c>
      <c r="F30" s="34" t="s">
        <v>330</v>
      </c>
      <c r="G30" s="34" t="s">
        <v>331</v>
      </c>
      <c r="H30" s="34" t="s">
        <v>332</v>
      </c>
      <c r="I30" s="64" t="s">
        <v>147</v>
      </c>
      <c r="J30" s="34" t="s">
        <v>333</v>
      </c>
      <c r="K30" s="64"/>
      <c r="L30" s="64"/>
      <c r="M30" s="64"/>
      <c r="N30" s="64"/>
      <c r="O30" s="64"/>
      <c r="P30" s="64"/>
      <c r="Q30" s="64"/>
      <c r="R30" s="64"/>
      <c r="S30" s="64" t="s">
        <v>126</v>
      </c>
      <c r="T30" s="64" t="s">
        <v>126</v>
      </c>
      <c r="U30" s="64" t="s">
        <v>126</v>
      </c>
      <c r="V30" s="64" t="s">
        <v>126</v>
      </c>
      <c r="W30" s="64" t="s">
        <v>126</v>
      </c>
    </row>
    <row r="31" spans="1:23" s="34" customFormat="1" ht="374.4" x14ac:dyDescent="0.3">
      <c r="A31" s="34" t="s">
        <v>117</v>
      </c>
      <c r="B31" s="34" t="s">
        <v>334</v>
      </c>
      <c r="C31" s="34" t="s">
        <v>335</v>
      </c>
      <c r="D31" s="34" t="s">
        <v>336</v>
      </c>
      <c r="E31" s="34">
        <v>2016</v>
      </c>
      <c r="F31" s="34" t="s">
        <v>337</v>
      </c>
      <c r="G31" s="34" t="s">
        <v>338</v>
      </c>
      <c r="H31" s="34" t="s">
        <v>339</v>
      </c>
      <c r="I31" s="64" t="s">
        <v>340</v>
      </c>
      <c r="J31" s="34" t="s">
        <v>341</v>
      </c>
      <c r="K31" s="64"/>
      <c r="L31" s="64"/>
      <c r="M31" s="64"/>
      <c r="N31" s="64" t="s">
        <v>126</v>
      </c>
      <c r="O31" s="64"/>
      <c r="P31" s="64"/>
      <c r="Q31" s="64"/>
      <c r="R31" s="64"/>
      <c r="S31" s="64"/>
      <c r="T31" s="64"/>
      <c r="U31" s="64"/>
      <c r="V31" s="64"/>
      <c r="W31" s="64"/>
    </row>
    <row r="32" spans="1:23" s="34" customFormat="1" ht="202.8" x14ac:dyDescent="0.3">
      <c r="A32" s="34" t="s">
        <v>342</v>
      </c>
      <c r="B32" s="34" t="s">
        <v>343</v>
      </c>
      <c r="C32" s="34" t="s">
        <v>344</v>
      </c>
      <c r="D32" s="34" t="s">
        <v>345</v>
      </c>
      <c r="E32" s="34">
        <v>2017</v>
      </c>
      <c r="G32" s="34" t="s">
        <v>346</v>
      </c>
      <c r="H32" s="34" t="s">
        <v>347</v>
      </c>
      <c r="I32" s="64" t="s">
        <v>305</v>
      </c>
      <c r="J32" s="34" t="s">
        <v>348</v>
      </c>
      <c r="K32" s="64" t="s">
        <v>312</v>
      </c>
      <c r="L32" s="64"/>
      <c r="M32" s="64" t="s">
        <v>288</v>
      </c>
      <c r="N32" s="64"/>
      <c r="O32" s="64" t="s">
        <v>288</v>
      </c>
      <c r="P32" s="64" t="s">
        <v>288</v>
      </c>
      <c r="Q32" s="64" t="s">
        <v>288</v>
      </c>
      <c r="R32" s="64"/>
      <c r="S32" s="64" t="s">
        <v>288</v>
      </c>
      <c r="T32" s="64" t="s">
        <v>288</v>
      </c>
      <c r="U32" s="64" t="s">
        <v>288</v>
      </c>
      <c r="V32" s="64" t="s">
        <v>288</v>
      </c>
      <c r="W32" s="64"/>
    </row>
    <row r="33" spans="1:23" s="34" customFormat="1" ht="156" x14ac:dyDescent="0.3">
      <c r="A33" s="34" t="s">
        <v>342</v>
      </c>
      <c r="B33" s="34" t="s">
        <v>349</v>
      </c>
      <c r="C33" s="34" t="s">
        <v>350</v>
      </c>
      <c r="D33" s="34" t="s">
        <v>351</v>
      </c>
      <c r="E33" s="34">
        <v>2020</v>
      </c>
      <c r="G33" s="34" t="s">
        <v>352</v>
      </c>
      <c r="H33" s="34" t="s">
        <v>353</v>
      </c>
      <c r="I33" s="64" t="s">
        <v>305</v>
      </c>
      <c r="K33" s="64"/>
      <c r="L33" s="64"/>
      <c r="M33" s="64" t="s">
        <v>126</v>
      </c>
      <c r="N33" s="64" t="s">
        <v>126</v>
      </c>
      <c r="O33" s="64"/>
      <c r="P33" s="64"/>
      <c r="Q33" s="64"/>
      <c r="R33" s="64" t="s">
        <v>126</v>
      </c>
      <c r="S33" s="64" t="s">
        <v>126</v>
      </c>
      <c r="T33" s="64" t="s">
        <v>126</v>
      </c>
      <c r="U33" s="64" t="s">
        <v>126</v>
      </c>
      <c r="V33" s="64" t="s">
        <v>126</v>
      </c>
      <c r="W33" s="64" t="s">
        <v>126</v>
      </c>
    </row>
    <row r="34" spans="1:23" s="34" customFormat="1" ht="312" x14ac:dyDescent="0.3">
      <c r="A34" s="34" t="s">
        <v>117</v>
      </c>
      <c r="B34" s="34" t="s">
        <v>354</v>
      </c>
      <c r="C34" s="34" t="s">
        <v>355</v>
      </c>
      <c r="D34" s="34" t="s">
        <v>356</v>
      </c>
      <c r="E34" s="34">
        <v>2011</v>
      </c>
      <c r="F34" s="34" t="s">
        <v>357</v>
      </c>
      <c r="G34" s="34" t="s">
        <v>358</v>
      </c>
      <c r="H34" s="34" t="s">
        <v>359</v>
      </c>
      <c r="I34" s="64" t="s">
        <v>305</v>
      </c>
      <c r="J34" s="34" t="s">
        <v>360</v>
      </c>
      <c r="K34" s="64"/>
      <c r="L34" s="64"/>
      <c r="M34" s="64" t="s">
        <v>126</v>
      </c>
      <c r="N34" s="64"/>
      <c r="O34" s="64"/>
      <c r="P34" s="64"/>
      <c r="Q34" s="64"/>
      <c r="R34" s="64"/>
      <c r="S34" s="64" t="s">
        <v>126</v>
      </c>
      <c r="T34" s="64"/>
      <c r="U34" s="64"/>
      <c r="V34" s="64"/>
      <c r="W34" s="64"/>
    </row>
  </sheetData>
  <hyperlinks>
    <hyperlink ref="F29" r:id="rId1" xr:uid="{BE024713-2228-764C-8619-3F5D6F70FFB8}"/>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325DD-7102-B248-8D4F-6CFA305A930D}">
  <dimension ref="A1:I20"/>
  <sheetViews>
    <sheetView topLeftCell="A16" workbookViewId="0">
      <selection sqref="A1:F19"/>
    </sheetView>
  </sheetViews>
  <sheetFormatPr defaultColWidth="10.8984375" defaultRowHeight="15.6" x14ac:dyDescent="0.3"/>
  <cols>
    <col min="1" max="1" width="22.8984375" style="5" customWidth="1"/>
    <col min="2" max="2" width="32.8984375" style="5" customWidth="1"/>
    <col min="3" max="3" width="15.59765625" style="5" customWidth="1"/>
    <col min="4" max="4" width="255.59765625" style="5" customWidth="1"/>
    <col min="5" max="5" width="18.3984375" style="5" customWidth="1"/>
    <col min="6" max="6" width="15.5" style="5" customWidth="1"/>
    <col min="7" max="16384" width="10.8984375" style="5"/>
  </cols>
  <sheetData>
    <row r="1" spans="1:9" s="18" customFormat="1" x14ac:dyDescent="0.3">
      <c r="A1" s="14" t="s">
        <v>22</v>
      </c>
      <c r="B1" s="14" t="s">
        <v>24</v>
      </c>
      <c r="C1" s="14" t="s">
        <v>361</v>
      </c>
      <c r="D1" s="14" t="s">
        <v>64</v>
      </c>
      <c r="E1" s="14" t="s">
        <v>27</v>
      </c>
      <c r="F1" s="14" t="s">
        <v>28</v>
      </c>
      <c r="G1" s="17"/>
      <c r="H1" s="17"/>
      <c r="I1" s="17"/>
    </row>
    <row r="2" spans="1:9" s="35" customFormat="1" ht="69" x14ac:dyDescent="0.3">
      <c r="A2" s="43" t="s">
        <v>362</v>
      </c>
      <c r="B2" s="43" t="s">
        <v>363</v>
      </c>
      <c r="C2" s="43" t="s">
        <v>364</v>
      </c>
      <c r="D2" s="43" t="s">
        <v>365</v>
      </c>
      <c r="E2" s="43">
        <v>2022</v>
      </c>
      <c r="F2" s="43" t="str">
        <f>HYPERLINK("http://dx.doi.org/10.1093/plankt/fbac055","http://dx.doi.org/10.1093/plankt/fbac055")</f>
        <v>http://dx.doi.org/10.1093/plankt/fbac055</v>
      </c>
      <c r="G2" s="44"/>
      <c r="H2" s="44"/>
      <c r="I2" s="44"/>
    </row>
    <row r="3" spans="1:9" s="35" customFormat="1" ht="82.8" x14ac:dyDescent="0.3">
      <c r="A3" s="43" t="s">
        <v>366</v>
      </c>
      <c r="B3" s="43" t="s">
        <v>367</v>
      </c>
      <c r="C3" s="43" t="s">
        <v>368</v>
      </c>
      <c r="D3" s="43" t="s">
        <v>369</v>
      </c>
      <c r="E3" s="43">
        <v>2020</v>
      </c>
      <c r="F3" s="43" t="str">
        <f>HYPERLINK("http://dx.doi.org/10.1016/j.jmarsys.2020.103414","http://dx.doi.org/10.1016/j.jmarsys.2020.103414")</f>
        <v>http://dx.doi.org/10.1016/j.jmarsys.2020.103414</v>
      </c>
      <c r="G3" s="44"/>
      <c r="H3" s="44"/>
      <c r="I3" s="44"/>
    </row>
    <row r="4" spans="1:9" s="35" customFormat="1" ht="69" x14ac:dyDescent="0.3">
      <c r="A4" s="43" t="s">
        <v>370</v>
      </c>
      <c r="B4" s="43" t="s">
        <v>371</v>
      </c>
      <c r="C4" s="43" t="s">
        <v>372</v>
      </c>
      <c r="D4" s="43" t="s">
        <v>373</v>
      </c>
      <c r="E4" s="43">
        <v>2019</v>
      </c>
      <c r="F4" s="43" t="str">
        <f>HYPERLINK("http://dx.doi.org/10.1186/s12898-019-0239-7","http://dx.doi.org/10.1186/s12898-019-0239-7")</f>
        <v>http://dx.doi.org/10.1186/s12898-019-0239-7</v>
      </c>
      <c r="G4" s="44"/>
      <c r="H4" s="44"/>
      <c r="I4" s="44"/>
    </row>
    <row r="5" spans="1:9" s="35" customFormat="1" ht="55.2" x14ac:dyDescent="0.3">
      <c r="A5" s="43" t="s">
        <v>374</v>
      </c>
      <c r="B5" s="43" t="s">
        <v>190</v>
      </c>
      <c r="C5" s="43" t="s">
        <v>368</v>
      </c>
      <c r="D5" s="43" t="s">
        <v>375</v>
      </c>
      <c r="E5" s="43">
        <v>2017</v>
      </c>
      <c r="F5" s="43" t="str">
        <f>HYPERLINK("http://dx.doi.org/10.1016/j.jmarsys.2017.06.004","http://dx.doi.org/10.1016/j.jmarsys.2017.06.004")</f>
        <v>http://dx.doi.org/10.1016/j.jmarsys.2017.06.004</v>
      </c>
      <c r="G5" s="44"/>
      <c r="H5" s="44"/>
      <c r="I5" s="44"/>
    </row>
    <row r="6" spans="1:9" s="35" customFormat="1" ht="82.8" x14ac:dyDescent="0.3">
      <c r="A6" s="43" t="s">
        <v>376</v>
      </c>
      <c r="B6" s="43" t="s">
        <v>377</v>
      </c>
      <c r="C6" s="43" t="s">
        <v>378</v>
      </c>
      <c r="D6" s="43" t="s">
        <v>379</v>
      </c>
      <c r="E6" s="43">
        <v>2016</v>
      </c>
      <c r="F6" s="43" t="str">
        <f>HYPERLINK("http://dx.doi.org/10.1007/s00227-016-3032-6","http://dx.doi.org/10.1007/s00227-016-3032-6")</f>
        <v>http://dx.doi.org/10.1007/s00227-016-3032-6</v>
      </c>
      <c r="G6" s="44"/>
      <c r="H6" s="44"/>
      <c r="I6" s="44"/>
    </row>
    <row r="7" spans="1:9" s="35" customFormat="1" ht="69" x14ac:dyDescent="0.3">
      <c r="A7" s="43" t="s">
        <v>380</v>
      </c>
      <c r="B7" s="43" t="s">
        <v>381</v>
      </c>
      <c r="C7" s="43" t="s">
        <v>382</v>
      </c>
      <c r="D7" s="43" t="s">
        <v>383</v>
      </c>
      <c r="E7" s="43">
        <v>2013</v>
      </c>
      <c r="F7" s="43" t="str">
        <f>HYPERLINK("http://dx.doi.org/10.1128/AEM.01970-13","http://dx.doi.org/10.1128/AEM.01970-13")</f>
        <v>http://dx.doi.org/10.1128/AEM.01970-13</v>
      </c>
      <c r="G7" s="44"/>
      <c r="H7" s="44"/>
      <c r="I7" s="44"/>
    </row>
    <row r="8" spans="1:9" s="35" customFormat="1" ht="69" x14ac:dyDescent="0.3">
      <c r="A8" s="43" t="s">
        <v>384</v>
      </c>
      <c r="B8" s="43" t="s">
        <v>385</v>
      </c>
      <c r="C8" s="43" t="s">
        <v>386</v>
      </c>
      <c r="D8" s="43" t="s">
        <v>387</v>
      </c>
      <c r="E8" s="43">
        <v>2012</v>
      </c>
      <c r="F8" s="43" t="s">
        <v>388</v>
      </c>
      <c r="G8" s="44"/>
      <c r="H8" s="44"/>
      <c r="I8" s="44"/>
    </row>
    <row r="9" spans="1:9" s="35" customFormat="1" ht="96.6" x14ac:dyDescent="0.3">
      <c r="A9" s="43" t="s">
        <v>389</v>
      </c>
      <c r="B9" s="43" t="s">
        <v>390</v>
      </c>
      <c r="C9" s="43" t="s">
        <v>391</v>
      </c>
      <c r="D9" s="43" t="s">
        <v>392</v>
      </c>
      <c r="E9" s="43">
        <v>2011</v>
      </c>
      <c r="F9" s="43" t="str">
        <f>HYPERLINK("http://dx.doi.org/10.1016/j.csr.2011.06.014","http://dx.doi.org/10.1016/j.csr.2011.06.014")</f>
        <v>http://dx.doi.org/10.1016/j.csr.2011.06.014</v>
      </c>
      <c r="G9" s="44"/>
      <c r="H9" s="44"/>
      <c r="I9" s="44"/>
    </row>
    <row r="10" spans="1:9" s="35" customFormat="1" ht="96.6" x14ac:dyDescent="0.3">
      <c r="A10" s="43" t="s">
        <v>393</v>
      </c>
      <c r="B10" s="43" t="s">
        <v>394</v>
      </c>
      <c r="C10" s="43" t="s">
        <v>395</v>
      </c>
      <c r="D10" s="43" t="s">
        <v>396</v>
      </c>
      <c r="E10" s="43">
        <v>2011</v>
      </c>
      <c r="F10" s="43" t="str">
        <f>HYPERLINK("http://dx.doi.org/10.5194/bg-8-2917-2011","http://dx.doi.org/10.5194/bg-8-2917-2011")</f>
        <v>http://dx.doi.org/10.5194/bg-8-2917-2011</v>
      </c>
      <c r="G10" s="44"/>
      <c r="H10" s="44"/>
      <c r="I10" s="44"/>
    </row>
    <row r="11" spans="1:9" s="35" customFormat="1" ht="82.8" x14ac:dyDescent="0.3">
      <c r="A11" s="43" t="s">
        <v>397</v>
      </c>
      <c r="B11" s="43" t="s">
        <v>398</v>
      </c>
      <c r="C11" s="43" t="s">
        <v>399</v>
      </c>
      <c r="D11" s="43" t="s">
        <v>400</v>
      </c>
      <c r="E11" s="43">
        <v>2010</v>
      </c>
      <c r="F11" s="43" t="str">
        <f>HYPERLINK("http://dx.doi.org/10.1016/j.seares.2010.01.004","http://dx.doi.org/10.1016/j.seares.2010.01.004")</f>
        <v>http://dx.doi.org/10.1016/j.seares.2010.01.004</v>
      </c>
      <c r="G11" s="44"/>
      <c r="H11" s="44"/>
      <c r="I11" s="44"/>
    </row>
    <row r="12" spans="1:9" s="35" customFormat="1" ht="96.6" x14ac:dyDescent="0.3">
      <c r="A12" s="43" t="s">
        <v>401</v>
      </c>
      <c r="B12" s="43" t="s">
        <v>402</v>
      </c>
      <c r="C12" s="43" t="s">
        <v>403</v>
      </c>
      <c r="D12" s="43" t="s">
        <v>404</v>
      </c>
      <c r="E12" s="43">
        <v>2008</v>
      </c>
      <c r="F12" s="43" t="s">
        <v>388</v>
      </c>
      <c r="G12" s="44"/>
      <c r="H12" s="44"/>
      <c r="I12" s="44"/>
    </row>
    <row r="13" spans="1:9" s="35" customFormat="1" ht="96.6" x14ac:dyDescent="0.3">
      <c r="A13" s="43" t="s">
        <v>405</v>
      </c>
      <c r="B13" s="43" t="s">
        <v>406</v>
      </c>
      <c r="C13" s="43" t="s">
        <v>407</v>
      </c>
      <c r="D13" s="43" t="s">
        <v>408</v>
      </c>
      <c r="E13" s="43">
        <v>2007</v>
      </c>
      <c r="F13" s="43" t="str">
        <f>HYPERLINK("http://dx.doi.org/10.1890/05-0766.1","http://dx.doi.org/10.1890/05-0766.1")</f>
        <v>http://dx.doi.org/10.1890/05-0766.1</v>
      </c>
      <c r="G13" s="44"/>
      <c r="H13" s="44"/>
      <c r="I13" s="44"/>
    </row>
    <row r="14" spans="1:9" s="35" customFormat="1" ht="82.8" x14ac:dyDescent="0.3">
      <c r="A14" s="43" t="s">
        <v>409</v>
      </c>
      <c r="B14" s="43" t="s">
        <v>410</v>
      </c>
      <c r="C14" s="43" t="s">
        <v>411</v>
      </c>
      <c r="D14" s="43" t="s">
        <v>412</v>
      </c>
      <c r="E14" s="43">
        <v>2003</v>
      </c>
      <c r="F14" s="43" t="str">
        <f>HYPERLINK("http://dx.doi.org/10.5194/acp-3-797-2003","http://dx.doi.org/10.5194/acp-3-797-2003")</f>
        <v>http://dx.doi.org/10.5194/acp-3-797-2003</v>
      </c>
      <c r="G14" s="44"/>
      <c r="H14" s="44"/>
      <c r="I14" s="44"/>
    </row>
    <row r="15" spans="1:9" s="35" customFormat="1" ht="69" x14ac:dyDescent="0.3">
      <c r="A15" s="43" t="s">
        <v>413</v>
      </c>
      <c r="B15" s="43" t="s">
        <v>414</v>
      </c>
      <c r="C15" s="43" t="s">
        <v>415</v>
      </c>
      <c r="D15" s="43" t="s">
        <v>416</v>
      </c>
      <c r="E15" s="43">
        <v>2003</v>
      </c>
      <c r="F15" s="43" t="str">
        <f>HYPERLINK("http://dx.doi.org/10.4319/lo.2003.48.2.0764","http://dx.doi.org/10.4319/lo.2003.48.2.0764")</f>
        <v>http://dx.doi.org/10.4319/lo.2003.48.2.0764</v>
      </c>
      <c r="G15" s="44"/>
      <c r="H15" s="44"/>
      <c r="I15" s="44"/>
    </row>
    <row r="16" spans="1:9" s="35" customFormat="1" ht="96.6" x14ac:dyDescent="0.3">
      <c r="A16" s="43" t="s">
        <v>417</v>
      </c>
      <c r="B16" s="43" t="s">
        <v>418</v>
      </c>
      <c r="C16" s="43" t="s">
        <v>419</v>
      </c>
      <c r="D16" s="43" t="s">
        <v>420</v>
      </c>
      <c r="E16" s="43">
        <v>2003</v>
      </c>
      <c r="F16" s="43" t="str">
        <f>HYPERLINK("http://dx.doi.org/10.3354/meps248041","http://dx.doi.org/10.3354/meps248041")</f>
        <v>http://dx.doi.org/10.3354/meps248041</v>
      </c>
      <c r="G16" s="44"/>
      <c r="H16" s="44"/>
      <c r="I16" s="44"/>
    </row>
    <row r="17" spans="1:9" s="35" customFormat="1" ht="69" x14ac:dyDescent="0.3">
      <c r="A17" s="43" t="s">
        <v>421</v>
      </c>
      <c r="B17" s="43" t="s">
        <v>422</v>
      </c>
      <c r="C17" s="43" t="s">
        <v>382</v>
      </c>
      <c r="D17" s="43" t="s">
        <v>423</v>
      </c>
      <c r="E17" s="43">
        <v>2002</v>
      </c>
      <c r="F17" s="43" t="str">
        <f>HYPERLINK("http://dx.doi.org/10.1128/AEM.68.8.3802-3808.2002","http://dx.doi.org/10.1128/AEM.68.8.3802-3808.2002")</f>
        <v>http://dx.doi.org/10.1128/AEM.68.8.3802-3808.2002</v>
      </c>
      <c r="G17" s="44"/>
      <c r="H17" s="44"/>
      <c r="I17" s="44"/>
    </row>
    <row r="18" spans="1:9" s="35" customFormat="1" ht="82.8" x14ac:dyDescent="0.3">
      <c r="A18" s="43" t="s">
        <v>424</v>
      </c>
      <c r="B18" s="43" t="s">
        <v>425</v>
      </c>
      <c r="C18" s="43" t="s">
        <v>419</v>
      </c>
      <c r="D18" s="43" t="s">
        <v>426</v>
      </c>
      <c r="E18" s="43">
        <v>2002</v>
      </c>
      <c r="F18" s="43" t="str">
        <f>HYPERLINK("http://dx.doi.org/10.3354/meps240071","http://dx.doi.org/10.3354/meps240071")</f>
        <v>http://dx.doi.org/10.3354/meps240071</v>
      </c>
      <c r="G18" s="44"/>
      <c r="H18" s="44"/>
      <c r="I18" s="44"/>
    </row>
    <row r="19" spans="1:9" s="35" customFormat="1" ht="69" x14ac:dyDescent="0.3">
      <c r="A19" s="43" t="s">
        <v>427</v>
      </c>
      <c r="B19" s="43" t="s">
        <v>428</v>
      </c>
      <c r="C19" s="43" t="s">
        <v>429</v>
      </c>
      <c r="D19" s="43" t="s">
        <v>430</v>
      </c>
      <c r="E19" s="43">
        <v>2001</v>
      </c>
      <c r="F19" s="43" t="str">
        <f>HYPERLINK("http://dx.doi.org/10.1023/A:1017521400253","http://dx.doi.org/10.1023/A:1017521400253")</f>
        <v>http://dx.doi.org/10.1023/A:1017521400253</v>
      </c>
      <c r="G19" s="44"/>
      <c r="H19" s="44"/>
      <c r="I19" s="44"/>
    </row>
    <row r="20" spans="1:9" s="35" customFormat="1" x14ac:dyDescent="0.3"/>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76B34-8F2C-7642-9AD6-B8825E944C8B}">
  <dimension ref="A1:X11"/>
  <sheetViews>
    <sheetView zoomScale="90" zoomScaleNormal="90" workbookViewId="0">
      <pane ySplit="1" topLeftCell="A5" activePane="bottomLeft" state="frozen"/>
      <selection pane="bottomLeft" activeCell="N5" sqref="N5"/>
    </sheetView>
  </sheetViews>
  <sheetFormatPr defaultColWidth="10.8984375" defaultRowHeight="15.6" x14ac:dyDescent="0.3"/>
  <cols>
    <col min="1" max="1" width="21.5" style="10" customWidth="1"/>
    <col min="2" max="2" width="31.59765625" style="10" customWidth="1"/>
    <col min="3" max="3" width="33.5" style="10" customWidth="1"/>
    <col min="4" max="4" width="32.09765625" style="10" customWidth="1"/>
    <col min="5" max="5" width="31.09765625" style="4" customWidth="1"/>
    <col min="6" max="6" width="18" style="4" customWidth="1"/>
    <col min="7" max="7" width="66.3984375" style="4" customWidth="1"/>
    <col min="8" max="8" width="13.5" style="4" customWidth="1"/>
    <col min="9" max="9" width="27.8984375" style="4" customWidth="1"/>
    <col min="10" max="10" width="30.8984375" style="4" customWidth="1"/>
    <col min="11" max="11" width="7.8984375" style="3" customWidth="1"/>
    <col min="12" max="12" width="7.59765625" style="3" customWidth="1"/>
    <col min="13" max="13" width="8.8984375" style="3" customWidth="1"/>
    <col min="14" max="14" width="8.09765625" style="3" customWidth="1"/>
    <col min="15" max="15" width="8.3984375" style="3" customWidth="1"/>
    <col min="16" max="16" width="8.09765625" style="3" customWidth="1"/>
    <col min="17" max="17" width="6.5" style="3" customWidth="1"/>
    <col min="18" max="18" width="6.59765625" style="3" customWidth="1"/>
    <col min="19" max="19" width="6.5" style="3" customWidth="1"/>
    <col min="20" max="20" width="14.5" style="3" customWidth="1"/>
    <col min="21" max="21" width="14.59765625" style="3" customWidth="1"/>
    <col min="22" max="22" width="12.09765625" style="3" customWidth="1"/>
    <col min="23" max="23" width="15" style="3" customWidth="1"/>
    <col min="24" max="24" width="16.09765625" style="3" customWidth="1"/>
    <col min="25" max="16384" width="10.8984375" style="3"/>
  </cols>
  <sheetData>
    <row r="1" spans="1:24" s="63" customFormat="1" x14ac:dyDescent="0.3">
      <c r="A1" s="60" t="s">
        <v>18</v>
      </c>
      <c r="B1" s="60" t="s">
        <v>68</v>
      </c>
      <c r="C1" s="60" t="s">
        <v>431</v>
      </c>
      <c r="D1" s="60" t="s">
        <v>71</v>
      </c>
      <c r="E1" s="61" t="s">
        <v>73</v>
      </c>
      <c r="F1" s="61" t="s">
        <v>75</v>
      </c>
      <c r="G1" s="61" t="s">
        <v>30</v>
      </c>
      <c r="H1" s="61" t="s">
        <v>78</v>
      </c>
      <c r="I1" s="61" t="s">
        <v>32</v>
      </c>
      <c r="J1" s="61" t="s">
        <v>34</v>
      </c>
      <c r="K1" s="62" t="s">
        <v>39</v>
      </c>
      <c r="L1" s="62" t="s">
        <v>41</v>
      </c>
      <c r="M1" s="62" t="s">
        <v>116</v>
      </c>
      <c r="N1" s="62" t="s">
        <v>84</v>
      </c>
      <c r="O1" s="62" t="s">
        <v>86</v>
      </c>
      <c r="P1" s="62" t="s">
        <v>88</v>
      </c>
      <c r="Q1" s="62" t="s">
        <v>47</v>
      </c>
      <c r="R1" s="62" t="s">
        <v>49</v>
      </c>
      <c r="S1" s="62" t="s">
        <v>51</v>
      </c>
      <c r="T1" s="62" t="s">
        <v>56</v>
      </c>
      <c r="U1" s="62" t="s">
        <v>57</v>
      </c>
      <c r="V1" s="62" t="s">
        <v>58</v>
      </c>
      <c r="W1" s="62" t="s">
        <v>59</v>
      </c>
      <c r="X1" s="62" t="s">
        <v>60</v>
      </c>
    </row>
    <row r="2" spans="1:24" s="38" customFormat="1" ht="109.2" x14ac:dyDescent="0.3">
      <c r="A2" s="37" t="s">
        <v>432</v>
      </c>
      <c r="B2" s="37" t="s">
        <v>433</v>
      </c>
      <c r="C2" s="37" t="s">
        <v>434</v>
      </c>
      <c r="D2" s="37"/>
      <c r="E2" s="34" t="s">
        <v>435</v>
      </c>
      <c r="F2" s="34" t="s">
        <v>436</v>
      </c>
      <c r="G2" s="34" t="s">
        <v>437</v>
      </c>
      <c r="H2" s="34" t="s">
        <v>438</v>
      </c>
      <c r="I2" s="34" t="s">
        <v>439</v>
      </c>
      <c r="J2" s="34" t="s">
        <v>440</v>
      </c>
      <c r="K2" s="38" t="s">
        <v>288</v>
      </c>
      <c r="L2" s="38" t="s">
        <v>288</v>
      </c>
      <c r="M2" s="38" t="s">
        <v>288</v>
      </c>
      <c r="N2" s="38" t="s">
        <v>288</v>
      </c>
      <c r="O2" s="38" t="s">
        <v>288</v>
      </c>
      <c r="P2" s="38" t="s">
        <v>288</v>
      </c>
      <c r="R2" s="38" t="s">
        <v>288</v>
      </c>
      <c r="S2" s="38" t="s">
        <v>288</v>
      </c>
      <c r="T2" s="38" t="s">
        <v>288</v>
      </c>
      <c r="X2" s="38" t="s">
        <v>288</v>
      </c>
    </row>
    <row r="3" spans="1:24" s="38" customFormat="1" ht="109.2" x14ac:dyDescent="0.3">
      <c r="A3" s="37" t="s">
        <v>441</v>
      </c>
      <c r="B3" s="37" t="s">
        <v>442</v>
      </c>
      <c r="C3" s="37" t="s">
        <v>443</v>
      </c>
      <c r="D3" s="37" t="s">
        <v>444</v>
      </c>
      <c r="E3" s="49" t="s">
        <v>445</v>
      </c>
      <c r="F3" s="34"/>
      <c r="G3" s="34" t="s">
        <v>446</v>
      </c>
      <c r="H3" s="34" t="s">
        <v>447</v>
      </c>
      <c r="I3" s="34" t="s">
        <v>448</v>
      </c>
      <c r="J3" s="34" t="s">
        <v>449</v>
      </c>
      <c r="K3" s="38" t="s">
        <v>288</v>
      </c>
      <c r="L3" s="38" t="s">
        <v>288</v>
      </c>
      <c r="R3" s="38" t="s">
        <v>450</v>
      </c>
      <c r="S3" s="38" t="s">
        <v>450</v>
      </c>
      <c r="X3" s="38" t="s">
        <v>288</v>
      </c>
    </row>
    <row r="4" spans="1:24" s="38" customFormat="1" ht="187.2" x14ac:dyDescent="0.3">
      <c r="A4" s="37" t="s">
        <v>432</v>
      </c>
      <c r="B4" s="37" t="s">
        <v>451</v>
      </c>
      <c r="C4" s="37" t="s">
        <v>443</v>
      </c>
      <c r="D4" s="37" t="s">
        <v>444</v>
      </c>
      <c r="E4" s="34" t="s">
        <v>452</v>
      </c>
      <c r="F4" s="49" t="s">
        <v>436</v>
      </c>
      <c r="G4" s="34" t="s">
        <v>453</v>
      </c>
      <c r="H4" s="34" t="s">
        <v>438</v>
      </c>
      <c r="I4" s="34" t="s">
        <v>454</v>
      </c>
      <c r="J4" s="34" t="s">
        <v>455</v>
      </c>
      <c r="K4" s="38" t="s">
        <v>288</v>
      </c>
      <c r="R4" s="38" t="s">
        <v>288</v>
      </c>
      <c r="S4" s="38" t="s">
        <v>288</v>
      </c>
      <c r="T4" s="38" t="s">
        <v>288</v>
      </c>
      <c r="X4" s="38" t="s">
        <v>288</v>
      </c>
    </row>
    <row r="5" spans="1:24" s="38" customFormat="1" ht="109.2" x14ac:dyDescent="0.3">
      <c r="A5" s="37" t="s">
        <v>432</v>
      </c>
      <c r="B5" s="37" t="s">
        <v>456</v>
      </c>
      <c r="C5" s="37" t="s">
        <v>457</v>
      </c>
      <c r="D5" s="37"/>
      <c r="E5" s="34" t="s">
        <v>458</v>
      </c>
      <c r="F5" s="49" t="s">
        <v>459</v>
      </c>
      <c r="G5" s="34" t="s">
        <v>460</v>
      </c>
      <c r="H5" s="34" t="s">
        <v>461</v>
      </c>
      <c r="I5" s="34" t="s">
        <v>462</v>
      </c>
      <c r="J5" s="34" t="s">
        <v>463</v>
      </c>
      <c r="K5" s="38" t="s">
        <v>288</v>
      </c>
      <c r="L5" s="38" t="s">
        <v>288</v>
      </c>
      <c r="M5" s="38" t="s">
        <v>288</v>
      </c>
      <c r="Q5" s="38" t="s">
        <v>288</v>
      </c>
      <c r="R5" s="38" t="s">
        <v>288</v>
      </c>
      <c r="S5" s="38" t="s">
        <v>288</v>
      </c>
      <c r="T5" s="38" t="s">
        <v>464</v>
      </c>
      <c r="V5" s="38" t="s">
        <v>288</v>
      </c>
      <c r="W5" s="38" t="s">
        <v>288</v>
      </c>
    </row>
    <row r="6" spans="1:24" s="38" customFormat="1" ht="31.2" x14ac:dyDescent="0.3">
      <c r="A6" s="37" t="s">
        <v>432</v>
      </c>
      <c r="B6" s="37" t="s">
        <v>465</v>
      </c>
      <c r="C6" s="37" t="s">
        <v>466</v>
      </c>
      <c r="D6" s="37"/>
      <c r="E6" s="34"/>
      <c r="F6" s="34" t="s">
        <v>459</v>
      </c>
      <c r="G6" s="34"/>
      <c r="H6" s="34" t="s">
        <v>461</v>
      </c>
      <c r="I6" s="34" t="s">
        <v>462</v>
      </c>
      <c r="J6" s="34" t="s">
        <v>467</v>
      </c>
      <c r="K6" s="38" t="s">
        <v>288</v>
      </c>
      <c r="L6" s="38" t="s">
        <v>288</v>
      </c>
      <c r="M6" s="38" t="s">
        <v>288</v>
      </c>
      <c r="N6" s="38" t="s">
        <v>288</v>
      </c>
      <c r="O6" s="38" t="s">
        <v>288</v>
      </c>
      <c r="T6" s="38" t="s">
        <v>464</v>
      </c>
      <c r="V6" s="38" t="s">
        <v>288</v>
      </c>
      <c r="W6" s="38" t="s">
        <v>288</v>
      </c>
    </row>
    <row r="7" spans="1:24" s="38" customFormat="1" ht="46.8" x14ac:dyDescent="0.3">
      <c r="A7" s="37" t="s">
        <v>432</v>
      </c>
      <c r="B7" s="37" t="s">
        <v>468</v>
      </c>
      <c r="C7" s="37" t="s">
        <v>469</v>
      </c>
      <c r="D7" s="37" t="s">
        <v>470</v>
      </c>
      <c r="E7" s="34" t="s">
        <v>471</v>
      </c>
      <c r="F7" s="49" t="s">
        <v>472</v>
      </c>
      <c r="G7" s="34" t="s">
        <v>473</v>
      </c>
      <c r="H7" s="34" t="s">
        <v>474</v>
      </c>
      <c r="I7" s="34" t="s">
        <v>475</v>
      </c>
      <c r="J7" s="34" t="s">
        <v>476</v>
      </c>
      <c r="K7" s="38" t="s">
        <v>288</v>
      </c>
      <c r="L7" s="38" t="s">
        <v>288</v>
      </c>
      <c r="Q7" s="38" t="s">
        <v>477</v>
      </c>
      <c r="R7" s="38" t="s">
        <v>288</v>
      </c>
      <c r="S7" s="38" t="s">
        <v>288</v>
      </c>
    </row>
    <row r="8" spans="1:24" s="38" customFormat="1" ht="156" x14ac:dyDescent="0.3">
      <c r="A8" s="37" t="s">
        <v>432</v>
      </c>
      <c r="B8" s="37" t="s">
        <v>478</v>
      </c>
      <c r="C8" s="37"/>
      <c r="D8" s="37"/>
      <c r="E8" s="49" t="s">
        <v>479</v>
      </c>
      <c r="F8" s="49" t="s">
        <v>480</v>
      </c>
      <c r="G8" s="34" t="s">
        <v>481</v>
      </c>
      <c r="H8" s="34" t="s">
        <v>474</v>
      </c>
      <c r="I8" s="34" t="s">
        <v>482</v>
      </c>
      <c r="J8" s="34"/>
      <c r="K8" s="38" t="s">
        <v>288</v>
      </c>
      <c r="L8" s="38" t="s">
        <v>288</v>
      </c>
      <c r="Q8" s="38" t="s">
        <v>477</v>
      </c>
      <c r="R8" s="38" t="s">
        <v>288</v>
      </c>
      <c r="S8" s="38" t="s">
        <v>288</v>
      </c>
      <c r="T8" s="38" t="s">
        <v>288</v>
      </c>
      <c r="U8" s="38" t="s">
        <v>288</v>
      </c>
      <c r="V8" s="38" t="s">
        <v>288</v>
      </c>
      <c r="X8" s="38" t="s">
        <v>288</v>
      </c>
    </row>
    <row r="9" spans="1:24" s="38" customFormat="1" ht="312" x14ac:dyDescent="0.3">
      <c r="A9" s="37" t="s">
        <v>483</v>
      </c>
      <c r="B9" s="37" t="s">
        <v>484</v>
      </c>
      <c r="C9" s="37"/>
      <c r="D9" s="37"/>
      <c r="E9" s="49" t="s">
        <v>485</v>
      </c>
      <c r="F9" s="49" t="s">
        <v>486</v>
      </c>
      <c r="G9" s="34" t="s">
        <v>487</v>
      </c>
      <c r="H9" s="34" t="s">
        <v>488</v>
      </c>
      <c r="I9" s="34" t="s">
        <v>489</v>
      </c>
      <c r="J9" s="34"/>
      <c r="K9" s="38" t="s">
        <v>288</v>
      </c>
      <c r="L9" s="38" t="s">
        <v>288</v>
      </c>
      <c r="M9" s="38" t="s">
        <v>288</v>
      </c>
      <c r="R9" s="38" t="s">
        <v>288</v>
      </c>
      <c r="S9" s="38" t="s">
        <v>288</v>
      </c>
      <c r="V9" s="38" t="s">
        <v>288</v>
      </c>
      <c r="W9" s="38" t="s">
        <v>288</v>
      </c>
    </row>
    <row r="10" spans="1:24" s="38" customFormat="1" x14ac:dyDescent="0.3">
      <c r="A10" s="37"/>
      <c r="B10" s="37"/>
      <c r="C10" s="37"/>
      <c r="D10" s="37"/>
      <c r="E10" s="34"/>
      <c r="F10" s="34"/>
      <c r="G10" s="34"/>
      <c r="H10" s="34"/>
      <c r="I10" s="34"/>
      <c r="J10" s="34"/>
    </row>
    <row r="11" spans="1:24" x14ac:dyDescent="0.3">
      <c r="A11" s="37"/>
      <c r="B11" s="37"/>
      <c r="C11" s="37"/>
      <c r="D11" s="37"/>
      <c r="E11" s="34"/>
      <c r="F11" s="34"/>
      <c r="G11" s="34"/>
      <c r="H11" s="34"/>
      <c r="I11" s="34"/>
      <c r="J11" s="34"/>
      <c r="K11" s="38"/>
      <c r="L11" s="38"/>
      <c r="M11" s="38"/>
      <c r="N11" s="38"/>
      <c r="O11" s="38"/>
      <c r="P11" s="38"/>
      <c r="Q11" s="38"/>
      <c r="R11" s="38"/>
      <c r="S11" s="38"/>
      <c r="T11" s="38"/>
      <c r="U11" s="38"/>
      <c r="V11" s="38"/>
      <c r="W11" s="38"/>
      <c r="X11" s="38"/>
    </row>
  </sheetData>
  <phoneticPr fontId="4" type="noConversion"/>
  <hyperlinks>
    <hyperlink ref="E3" r:id="rId1" xr:uid="{8B68F872-3454-C54A-8163-38C141ED1D85}"/>
    <hyperlink ref="E9" r:id="rId2" xr:uid="{933CC649-D84F-3348-82CB-AFE6CC7D1CF0}"/>
    <hyperlink ref="E8" r:id="rId3" xr:uid="{9230AEAF-87D7-A643-AF20-B2B728099F53}"/>
    <hyperlink ref="F9" r:id="rId4" xr:uid="{52959DFD-B3C4-8847-8229-E53E85952213}"/>
    <hyperlink ref="F8" r:id="rId5" xr:uid="{EF5AA66E-F321-9541-8CAB-D8FDFF6536E0}"/>
    <hyperlink ref="F7" r:id="rId6" xr:uid="{3D7FF37B-24B8-FA4A-8EB2-F78221BECFD2}"/>
    <hyperlink ref="F4" r:id="rId7" xr:uid="{5F886448-EF45-4441-9312-49EC2A76315A}"/>
    <hyperlink ref="F5" r:id="rId8" xr:uid="{7AD402B4-F066-E443-A3A2-897755158AFF}"/>
  </hyperlinks>
  <pageMargins left="0.7" right="0.7" top="0.75" bottom="0.75" header="0.3" footer="0.3"/>
  <tableParts count="1">
    <tablePart r:id="rId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7FF8E-143B-2A48-8957-2F9B2B9375D4}">
  <dimension ref="A1:G25"/>
  <sheetViews>
    <sheetView workbookViewId="0">
      <pane ySplit="1" topLeftCell="A9" activePane="bottomLeft" state="frozen"/>
      <selection pane="bottomLeft" activeCell="G4" sqref="G4"/>
    </sheetView>
  </sheetViews>
  <sheetFormatPr defaultColWidth="10.8984375" defaultRowHeight="15.6" x14ac:dyDescent="0.3"/>
  <cols>
    <col min="1" max="1" width="26.5" style="8" customWidth="1"/>
    <col min="2" max="2" width="30.59765625" style="8" customWidth="1"/>
    <col min="3" max="3" width="27.59765625" style="12" customWidth="1"/>
    <col min="4" max="4" width="24.5" style="8" customWidth="1"/>
    <col min="5" max="5" width="19.3984375" style="8" customWidth="1"/>
    <col min="6" max="6" width="39.59765625" style="8" customWidth="1"/>
    <col min="7" max="16384" width="10.8984375" style="8"/>
  </cols>
  <sheetData>
    <row r="1" spans="1:7" s="21" customFormat="1" ht="27" customHeight="1" x14ac:dyDescent="0.3">
      <c r="A1" s="15" t="s">
        <v>91</v>
      </c>
      <c r="B1" s="15" t="s">
        <v>24</v>
      </c>
      <c r="C1" s="20" t="s">
        <v>94</v>
      </c>
      <c r="D1" s="15" t="s">
        <v>95</v>
      </c>
      <c r="E1" s="15" t="s">
        <v>97</v>
      </c>
      <c r="F1" s="15" t="s">
        <v>99</v>
      </c>
      <c r="G1" s="16"/>
    </row>
    <row r="2" spans="1:7" s="36" customFormat="1" ht="105.9" customHeight="1" x14ac:dyDescent="0.3">
      <c r="A2" s="39" t="s">
        <v>490</v>
      </c>
      <c r="B2" s="34" t="s">
        <v>491</v>
      </c>
      <c r="C2" s="41" t="s">
        <v>492</v>
      </c>
      <c r="D2" s="39" t="s">
        <v>443</v>
      </c>
      <c r="E2" s="39" t="s">
        <v>493</v>
      </c>
      <c r="F2" s="34" t="s">
        <v>435</v>
      </c>
      <c r="G2" s="45"/>
    </row>
    <row r="3" spans="1:7" s="36" customFormat="1" ht="99.9" customHeight="1" x14ac:dyDescent="0.3">
      <c r="A3" s="39" t="s">
        <v>494</v>
      </c>
      <c r="B3" s="34" t="s">
        <v>495</v>
      </c>
      <c r="C3" s="41">
        <v>2014</v>
      </c>
      <c r="D3" s="39" t="s">
        <v>443</v>
      </c>
      <c r="E3" s="39" t="s">
        <v>496</v>
      </c>
      <c r="F3" s="34" t="s">
        <v>435</v>
      </c>
      <c r="G3" s="45"/>
    </row>
    <row r="4" spans="1:7" s="36" customFormat="1" ht="38.1" customHeight="1" x14ac:dyDescent="0.3">
      <c r="A4" s="39" t="s">
        <v>497</v>
      </c>
      <c r="B4" s="34" t="s">
        <v>498</v>
      </c>
      <c r="C4" s="41">
        <v>2018</v>
      </c>
      <c r="D4" s="39" t="s">
        <v>443</v>
      </c>
      <c r="E4" s="39" t="s">
        <v>444</v>
      </c>
      <c r="F4" s="39" t="s">
        <v>499</v>
      </c>
      <c r="G4" s="45"/>
    </row>
    <row r="5" spans="1:7" s="36" customFormat="1" ht="81.900000000000006" customHeight="1" x14ac:dyDescent="0.3">
      <c r="A5" s="39" t="s">
        <v>497</v>
      </c>
      <c r="B5" s="34" t="s">
        <v>500</v>
      </c>
      <c r="C5" s="41" t="s">
        <v>501</v>
      </c>
      <c r="D5" s="39" t="s">
        <v>443</v>
      </c>
      <c r="E5" s="39" t="s">
        <v>444</v>
      </c>
      <c r="F5" s="39" t="s">
        <v>499</v>
      </c>
      <c r="G5" s="45"/>
    </row>
    <row r="6" spans="1:7" s="36" customFormat="1" ht="93" customHeight="1" x14ac:dyDescent="0.3">
      <c r="A6" s="39" t="s">
        <v>497</v>
      </c>
      <c r="B6" s="34" t="s">
        <v>502</v>
      </c>
      <c r="C6" s="41">
        <v>2020</v>
      </c>
      <c r="D6" s="39" t="s">
        <v>443</v>
      </c>
      <c r="E6" s="39" t="s">
        <v>444</v>
      </c>
      <c r="F6" s="34" t="s">
        <v>499</v>
      </c>
      <c r="G6" s="45"/>
    </row>
    <row r="7" spans="1:7" s="36" customFormat="1" ht="78" x14ac:dyDescent="0.3">
      <c r="A7" s="39" t="s">
        <v>497</v>
      </c>
      <c r="B7" s="34" t="s">
        <v>503</v>
      </c>
      <c r="C7" s="41">
        <v>2016</v>
      </c>
      <c r="D7" s="39" t="s">
        <v>443</v>
      </c>
      <c r="E7" s="39" t="s">
        <v>504</v>
      </c>
      <c r="F7" s="39" t="s">
        <v>499</v>
      </c>
      <c r="G7" s="45"/>
    </row>
    <row r="8" spans="1:7" s="36" customFormat="1" ht="78" x14ac:dyDescent="0.3">
      <c r="A8" s="39" t="s">
        <v>497</v>
      </c>
      <c r="B8" s="34" t="s">
        <v>505</v>
      </c>
      <c r="C8" s="41">
        <v>2021</v>
      </c>
      <c r="D8" s="39" t="s">
        <v>443</v>
      </c>
      <c r="E8" s="39" t="s">
        <v>444</v>
      </c>
      <c r="F8" s="39" t="s">
        <v>499</v>
      </c>
      <c r="G8" s="45"/>
    </row>
    <row r="9" spans="1:7" s="36" customFormat="1" ht="77.099999999999994" customHeight="1" x14ac:dyDescent="0.3">
      <c r="A9" s="39" t="s">
        <v>506</v>
      </c>
      <c r="B9" s="34" t="s">
        <v>507</v>
      </c>
      <c r="C9" s="41" t="s">
        <v>508</v>
      </c>
      <c r="D9" s="39" t="s">
        <v>443</v>
      </c>
      <c r="E9" s="39" t="s">
        <v>299</v>
      </c>
      <c r="F9" s="34" t="s">
        <v>509</v>
      </c>
      <c r="G9" s="39"/>
    </row>
    <row r="10" spans="1:7" s="36" customFormat="1" ht="78" x14ac:dyDescent="0.3">
      <c r="A10" s="39" t="s">
        <v>506</v>
      </c>
      <c r="B10" s="46" t="s">
        <v>510</v>
      </c>
      <c r="C10" s="41">
        <v>2011</v>
      </c>
      <c r="D10" s="39" t="s">
        <v>511</v>
      </c>
      <c r="E10" s="39" t="s">
        <v>444</v>
      </c>
      <c r="F10" s="39" t="s">
        <v>512</v>
      </c>
      <c r="G10" s="45"/>
    </row>
    <row r="11" spans="1:7" s="36" customFormat="1" ht="93.9" customHeight="1" x14ac:dyDescent="0.3">
      <c r="A11" s="39" t="s">
        <v>506</v>
      </c>
      <c r="B11" s="39" t="s">
        <v>513</v>
      </c>
      <c r="C11" s="41" t="s">
        <v>514</v>
      </c>
      <c r="D11" s="39" t="s">
        <v>511</v>
      </c>
      <c r="E11" s="39" t="s">
        <v>444</v>
      </c>
      <c r="F11" s="39" t="s">
        <v>515</v>
      </c>
      <c r="G11" s="45"/>
    </row>
    <row r="12" spans="1:7" x14ac:dyDescent="0.3">
      <c r="A12" s="11"/>
      <c r="B12" s="11"/>
      <c r="C12" s="7"/>
      <c r="D12" s="11"/>
      <c r="E12" s="11"/>
      <c r="F12" s="11"/>
      <c r="G12" s="11"/>
    </row>
    <row r="13" spans="1:7" x14ac:dyDescent="0.3">
      <c r="A13" s="11"/>
      <c r="B13" s="11"/>
      <c r="C13" s="7"/>
      <c r="D13" s="11"/>
      <c r="E13" s="11"/>
      <c r="F13" s="11"/>
      <c r="G13" s="11"/>
    </row>
    <row r="14" spans="1:7" x14ac:dyDescent="0.3">
      <c r="G14" s="11"/>
    </row>
    <row r="15" spans="1:7" x14ac:dyDescent="0.3">
      <c r="A15" s="6"/>
      <c r="B15" s="6"/>
      <c r="C15" s="9"/>
      <c r="D15" s="6"/>
      <c r="E15" s="6"/>
      <c r="F15" s="6"/>
      <c r="G15" s="11"/>
    </row>
    <row r="16" spans="1:7" x14ac:dyDescent="0.3">
      <c r="A16" s="6"/>
      <c r="B16" s="6"/>
      <c r="C16" s="9"/>
      <c r="D16" s="6"/>
      <c r="E16" s="6"/>
      <c r="F16" s="6"/>
      <c r="G16" s="11"/>
    </row>
    <row r="17" spans="1:7" x14ac:dyDescent="0.3">
      <c r="A17" s="6"/>
      <c r="B17" s="6"/>
      <c r="C17" s="9"/>
      <c r="D17" s="6"/>
      <c r="E17" s="6"/>
      <c r="F17" s="6"/>
      <c r="G17" s="11"/>
    </row>
    <row r="18" spans="1:7" x14ac:dyDescent="0.3">
      <c r="A18" s="6"/>
      <c r="B18" s="6"/>
      <c r="C18" s="9"/>
      <c r="D18" s="6"/>
      <c r="E18" s="6"/>
      <c r="F18" s="6"/>
      <c r="G18" s="11"/>
    </row>
    <row r="19" spans="1:7" x14ac:dyDescent="0.3">
      <c r="A19" s="6"/>
      <c r="B19" s="6"/>
      <c r="C19" s="9"/>
      <c r="D19" s="6"/>
      <c r="E19" s="6"/>
      <c r="F19" s="6"/>
      <c r="G19" s="11"/>
    </row>
    <row r="20" spans="1:7" x14ac:dyDescent="0.3">
      <c r="A20" s="6"/>
      <c r="B20" s="6"/>
      <c r="C20" s="9"/>
      <c r="D20" s="6"/>
      <c r="E20" s="6"/>
      <c r="F20" s="6"/>
      <c r="G20" s="11"/>
    </row>
    <row r="21" spans="1:7" x14ac:dyDescent="0.3">
      <c r="A21" s="6"/>
      <c r="B21" s="6"/>
      <c r="C21" s="9"/>
      <c r="D21" s="6"/>
      <c r="E21" s="6"/>
      <c r="F21" s="6"/>
      <c r="G21" s="11"/>
    </row>
    <row r="22" spans="1:7" x14ac:dyDescent="0.3">
      <c r="A22" s="6"/>
      <c r="B22" s="6"/>
      <c r="C22" s="9"/>
      <c r="D22" s="6"/>
      <c r="E22" s="6"/>
      <c r="F22" s="6"/>
      <c r="G22" s="11"/>
    </row>
    <row r="23" spans="1:7" x14ac:dyDescent="0.3">
      <c r="A23" s="6"/>
      <c r="B23" s="6"/>
      <c r="C23" s="9"/>
      <c r="D23" s="6"/>
      <c r="E23" s="6"/>
      <c r="F23" s="6"/>
      <c r="G23" s="11"/>
    </row>
    <row r="24" spans="1:7" x14ac:dyDescent="0.3">
      <c r="A24" s="6"/>
      <c r="B24" s="6"/>
      <c r="C24" s="9"/>
      <c r="D24" s="6"/>
      <c r="E24" s="6"/>
      <c r="F24" s="6"/>
      <c r="G24" s="11"/>
    </row>
    <row r="25" spans="1:7" x14ac:dyDescent="0.3">
      <c r="A25" s="6"/>
      <c r="B25" s="6"/>
      <c r="C25" s="9"/>
      <c r="D25" s="6"/>
      <c r="E25" s="6"/>
      <c r="F25" s="6"/>
      <c r="G25" s="11"/>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4E794-1290-044A-AC1F-854E4A70C569}">
  <dimension ref="A1:AA12"/>
  <sheetViews>
    <sheetView tabSelected="1" zoomScaleNormal="100" workbookViewId="0">
      <pane ySplit="1" topLeftCell="A3" activePane="bottomLeft" state="frozen"/>
      <selection pane="bottomLeft" activeCell="G9" sqref="G9"/>
    </sheetView>
  </sheetViews>
  <sheetFormatPr defaultColWidth="11" defaultRowHeight="15.6" x14ac:dyDescent="0.3"/>
  <cols>
    <col min="1" max="1" width="14.3984375" customWidth="1"/>
    <col min="2" max="2" width="19.8984375" customWidth="1"/>
    <col min="3" max="3" width="20.8984375" bestFit="1" customWidth="1"/>
    <col min="4" max="4" width="17.3984375" customWidth="1"/>
    <col min="5" max="5" width="21" style="5" customWidth="1"/>
    <col min="6" max="6" width="26.59765625" customWidth="1"/>
    <col min="7" max="7" width="21.8984375" customWidth="1"/>
    <col min="8" max="8" width="57.3984375" customWidth="1"/>
    <col min="9" max="9" width="15.3984375" customWidth="1"/>
    <col min="10" max="10" width="27.3984375" customWidth="1"/>
    <col min="11" max="11" width="19.8984375" customWidth="1"/>
    <col min="12" max="12" width="21.8984375" customWidth="1"/>
    <col min="13" max="13" width="7.59765625" customWidth="1"/>
    <col min="14" max="14" width="7.3984375" customWidth="1"/>
    <col min="15" max="15" width="8.59765625" customWidth="1"/>
    <col min="16" max="16" width="8" customWidth="1"/>
    <col min="17" max="17" width="8.09765625" customWidth="1"/>
    <col min="18" max="18" width="7.8984375" customWidth="1"/>
    <col min="19" max="19" width="6.3984375" customWidth="1"/>
    <col min="20" max="20" width="6.5" customWidth="1"/>
    <col min="21" max="21" width="6.09765625" customWidth="1"/>
    <col min="22" max="22" width="14.09765625" customWidth="1"/>
    <col min="23" max="23" width="14.3984375" customWidth="1"/>
    <col min="24" max="24" width="17.59765625" customWidth="1"/>
    <col min="25" max="25" width="12.3984375" customWidth="1"/>
    <col min="26" max="26" width="14.59765625" customWidth="1"/>
    <col min="27" max="27" width="15.8984375" customWidth="1"/>
  </cols>
  <sheetData>
    <row r="1" spans="1:27" s="13" customFormat="1" ht="46.8" x14ac:dyDescent="0.3">
      <c r="A1" s="14" t="s">
        <v>18</v>
      </c>
      <c r="B1" s="14" t="s">
        <v>516</v>
      </c>
      <c r="C1" s="14" t="s">
        <v>517</v>
      </c>
      <c r="D1" s="14" t="s">
        <v>518</v>
      </c>
      <c r="E1" s="14" t="s">
        <v>519</v>
      </c>
      <c r="F1" s="14" t="s">
        <v>73</v>
      </c>
      <c r="G1" s="14" t="s">
        <v>75</v>
      </c>
      <c r="H1" s="14" t="s">
        <v>30</v>
      </c>
      <c r="I1" s="14" t="s">
        <v>78</v>
      </c>
      <c r="J1" s="14" t="s">
        <v>32</v>
      </c>
      <c r="K1" s="14" t="s">
        <v>34</v>
      </c>
      <c r="L1" s="14" t="s">
        <v>520</v>
      </c>
      <c r="M1" s="19" t="s">
        <v>39</v>
      </c>
      <c r="N1" s="19" t="s">
        <v>41</v>
      </c>
      <c r="O1" s="19" t="s">
        <v>116</v>
      </c>
      <c r="P1" s="19" t="s">
        <v>84</v>
      </c>
      <c r="Q1" s="19" t="s">
        <v>86</v>
      </c>
      <c r="R1" s="19" t="s">
        <v>88</v>
      </c>
      <c r="S1" s="19" t="s">
        <v>47</v>
      </c>
      <c r="T1" s="19" t="s">
        <v>49</v>
      </c>
      <c r="U1" s="19" t="s">
        <v>51</v>
      </c>
      <c r="V1" s="19" t="s">
        <v>56</v>
      </c>
      <c r="W1" s="19" t="s">
        <v>57</v>
      </c>
      <c r="X1" s="19" t="s">
        <v>521</v>
      </c>
      <c r="Y1" s="19" t="s">
        <v>58</v>
      </c>
      <c r="Z1" s="19" t="s">
        <v>59</v>
      </c>
      <c r="AA1" s="19" t="s">
        <v>60</v>
      </c>
    </row>
    <row r="2" spans="1:27" s="38" customFormat="1" ht="124.8" x14ac:dyDescent="0.3">
      <c r="A2" s="34" t="s">
        <v>522</v>
      </c>
      <c r="B2" s="34" t="s">
        <v>523</v>
      </c>
      <c r="C2" s="34" t="s">
        <v>524</v>
      </c>
      <c r="D2" s="34" t="s">
        <v>443</v>
      </c>
      <c r="E2" s="34" t="s">
        <v>443</v>
      </c>
      <c r="F2" s="49" t="s">
        <v>525</v>
      </c>
      <c r="G2" s="49" t="s">
        <v>436</v>
      </c>
      <c r="H2" s="34" t="s">
        <v>526</v>
      </c>
      <c r="I2" s="34" t="s">
        <v>438</v>
      </c>
      <c r="J2" s="34" t="s">
        <v>527</v>
      </c>
      <c r="K2" s="34" t="s">
        <v>305</v>
      </c>
      <c r="L2" s="34"/>
      <c r="M2" s="65" t="s">
        <v>288</v>
      </c>
      <c r="N2" s="65" t="s">
        <v>288</v>
      </c>
      <c r="O2" s="65" t="s">
        <v>288</v>
      </c>
      <c r="P2" s="65" t="s">
        <v>288</v>
      </c>
      <c r="Q2" s="65" t="s">
        <v>288</v>
      </c>
      <c r="R2" s="65" t="s">
        <v>288</v>
      </c>
      <c r="S2" s="65" t="s">
        <v>288</v>
      </c>
      <c r="T2" s="65" t="s">
        <v>288</v>
      </c>
      <c r="U2" s="65" t="s">
        <v>288</v>
      </c>
      <c r="V2" s="65" t="s">
        <v>288</v>
      </c>
      <c r="W2" s="65"/>
      <c r="X2" s="65"/>
      <c r="Y2" s="65"/>
      <c r="Z2" s="65"/>
      <c r="AA2" s="65"/>
    </row>
    <row r="3" spans="1:27" s="38" customFormat="1" ht="109.2" x14ac:dyDescent="0.3">
      <c r="A3" s="34" t="s">
        <v>528</v>
      </c>
      <c r="B3" s="34" t="s">
        <v>529</v>
      </c>
      <c r="C3" s="34" t="s">
        <v>530</v>
      </c>
      <c r="D3" s="34" t="s">
        <v>531</v>
      </c>
      <c r="E3" s="34" t="s">
        <v>443</v>
      </c>
      <c r="F3" s="34" t="s">
        <v>532</v>
      </c>
      <c r="G3" s="49" t="s">
        <v>532</v>
      </c>
      <c r="H3" s="34" t="s">
        <v>533</v>
      </c>
      <c r="I3" s="34" t="s">
        <v>447</v>
      </c>
      <c r="J3" s="34" t="s">
        <v>527</v>
      </c>
      <c r="K3" s="34" t="s">
        <v>305</v>
      </c>
      <c r="L3" s="34"/>
      <c r="M3" s="65"/>
      <c r="N3" s="65"/>
      <c r="O3" s="65"/>
      <c r="P3" s="65"/>
      <c r="Q3" s="65"/>
      <c r="R3" s="65"/>
      <c r="S3" s="65"/>
      <c r="T3" s="65"/>
      <c r="U3" s="65"/>
      <c r="V3" s="65" t="s">
        <v>288</v>
      </c>
      <c r="W3" s="65"/>
      <c r="X3" s="65"/>
      <c r="Y3" s="65"/>
      <c r="Z3" s="65"/>
      <c r="AA3" s="65"/>
    </row>
    <row r="4" spans="1:27" s="38" customFormat="1" ht="46.8" x14ac:dyDescent="0.3">
      <c r="A4" s="34" t="s">
        <v>522</v>
      </c>
      <c r="B4" s="34" t="s">
        <v>534</v>
      </c>
      <c r="C4" s="34" t="s">
        <v>524</v>
      </c>
      <c r="D4" s="34" t="s">
        <v>524</v>
      </c>
      <c r="E4" s="34" t="s">
        <v>535</v>
      </c>
      <c r="F4" s="34" t="s">
        <v>536</v>
      </c>
      <c r="G4" s="34" t="s">
        <v>537</v>
      </c>
      <c r="H4" s="34" t="s">
        <v>538</v>
      </c>
      <c r="I4" s="34" t="s">
        <v>539</v>
      </c>
      <c r="J4" s="34"/>
      <c r="K4" s="34" t="s">
        <v>540</v>
      </c>
      <c r="L4" s="34" t="s">
        <v>541</v>
      </c>
      <c r="M4" s="65" t="s">
        <v>288</v>
      </c>
      <c r="N4" s="65" t="s">
        <v>288</v>
      </c>
      <c r="O4" s="65" t="s">
        <v>288</v>
      </c>
      <c r="P4" s="65" t="s">
        <v>288</v>
      </c>
      <c r="Q4" s="65" t="s">
        <v>288</v>
      </c>
      <c r="R4" s="65" t="s">
        <v>288</v>
      </c>
      <c r="S4" s="65" t="s">
        <v>288</v>
      </c>
      <c r="T4" s="65" t="s">
        <v>288</v>
      </c>
      <c r="U4" s="65" t="s">
        <v>288</v>
      </c>
      <c r="V4" s="65" t="s">
        <v>288</v>
      </c>
      <c r="W4" s="65" t="s">
        <v>288</v>
      </c>
      <c r="X4" s="65" t="s">
        <v>288</v>
      </c>
      <c r="Y4" s="65" t="s">
        <v>288</v>
      </c>
      <c r="Z4" s="65"/>
      <c r="AA4" s="65"/>
    </row>
    <row r="5" spans="1:27" s="38" customFormat="1" ht="78" x14ac:dyDescent="0.3">
      <c r="A5" s="34" t="s">
        <v>542</v>
      </c>
      <c r="B5" s="34" t="s">
        <v>543</v>
      </c>
      <c r="C5" s="34" t="s">
        <v>284</v>
      </c>
      <c r="D5" s="34" t="s">
        <v>524</v>
      </c>
      <c r="E5" s="34" t="s">
        <v>284</v>
      </c>
      <c r="F5" s="34" t="s">
        <v>544</v>
      </c>
      <c r="G5" s="34" t="s">
        <v>537</v>
      </c>
      <c r="H5" s="34" t="s">
        <v>545</v>
      </c>
      <c r="I5" s="34" t="s">
        <v>524</v>
      </c>
      <c r="J5" s="34" t="s">
        <v>56</v>
      </c>
      <c r="K5" s="34" t="s">
        <v>449</v>
      </c>
      <c r="L5" s="34"/>
      <c r="M5" s="65" t="s">
        <v>288</v>
      </c>
      <c r="N5" s="65" t="s">
        <v>288</v>
      </c>
      <c r="O5" s="65" t="s">
        <v>288</v>
      </c>
      <c r="P5" s="65" t="s">
        <v>288</v>
      </c>
      <c r="Q5" s="65"/>
      <c r="R5" s="65"/>
      <c r="S5" s="65"/>
      <c r="T5" s="65"/>
      <c r="U5" s="65"/>
      <c r="V5" s="65" t="s">
        <v>288</v>
      </c>
      <c r="W5" s="65" t="s">
        <v>288</v>
      </c>
      <c r="X5" s="65"/>
      <c r="Y5" s="65"/>
      <c r="Z5" s="65"/>
      <c r="AA5" s="65"/>
    </row>
    <row r="6" spans="1:27" s="38" customFormat="1" ht="109.2" x14ac:dyDescent="0.3">
      <c r="A6" s="34" t="s">
        <v>522</v>
      </c>
      <c r="B6" s="34" t="s">
        <v>546</v>
      </c>
      <c r="C6" s="34" t="s">
        <v>524</v>
      </c>
      <c r="D6" s="34" t="s">
        <v>547</v>
      </c>
      <c r="E6" s="34" t="s">
        <v>548</v>
      </c>
      <c r="F6" s="34" t="s">
        <v>549</v>
      </c>
      <c r="G6" s="34" t="s">
        <v>550</v>
      </c>
      <c r="H6" s="34" t="s">
        <v>551</v>
      </c>
      <c r="I6" s="34" t="s">
        <v>461</v>
      </c>
      <c r="J6" s="34" t="s">
        <v>552</v>
      </c>
      <c r="K6" s="34" t="s">
        <v>553</v>
      </c>
      <c r="L6" s="34" t="s">
        <v>554</v>
      </c>
      <c r="M6" s="64" t="s">
        <v>288</v>
      </c>
      <c r="N6" s="64" t="s">
        <v>288</v>
      </c>
      <c r="O6" s="64" t="s">
        <v>288</v>
      </c>
      <c r="P6" s="64" t="s">
        <v>288</v>
      </c>
      <c r="Q6" s="64" t="s">
        <v>288</v>
      </c>
      <c r="R6" s="64" t="s">
        <v>288</v>
      </c>
      <c r="S6" s="64" t="s">
        <v>288</v>
      </c>
      <c r="T6" s="64" t="s">
        <v>288</v>
      </c>
      <c r="U6" s="64" t="s">
        <v>288</v>
      </c>
      <c r="V6" s="65" t="s">
        <v>288</v>
      </c>
      <c r="W6" s="65"/>
      <c r="X6" s="65"/>
      <c r="Y6" s="65" t="s">
        <v>288</v>
      </c>
      <c r="Z6" s="65" t="s">
        <v>288</v>
      </c>
      <c r="AA6" s="65" t="s">
        <v>288</v>
      </c>
    </row>
    <row r="7" spans="1:27" s="38" customFormat="1" ht="46.8" x14ac:dyDescent="0.3">
      <c r="A7" s="34" t="s">
        <v>522</v>
      </c>
      <c r="B7" s="34" t="s">
        <v>555</v>
      </c>
      <c r="C7" s="34" t="s">
        <v>556</v>
      </c>
      <c r="D7" s="34" t="s">
        <v>524</v>
      </c>
      <c r="E7" s="34" t="s">
        <v>305</v>
      </c>
      <c r="F7" s="34" t="s">
        <v>557</v>
      </c>
      <c r="G7" s="34" t="s">
        <v>558</v>
      </c>
      <c r="H7" s="34" t="s">
        <v>559</v>
      </c>
      <c r="I7" s="34" t="s">
        <v>524</v>
      </c>
      <c r="J7" s="34" t="s">
        <v>560</v>
      </c>
      <c r="K7" s="34" t="s">
        <v>305</v>
      </c>
      <c r="L7" s="34"/>
      <c r="M7" s="65" t="s">
        <v>288</v>
      </c>
      <c r="N7" s="65" t="s">
        <v>288</v>
      </c>
      <c r="O7" s="65" t="s">
        <v>288</v>
      </c>
      <c r="P7" s="65"/>
      <c r="Q7" s="65"/>
      <c r="R7" s="65"/>
      <c r="S7" s="65"/>
      <c r="T7" s="65"/>
      <c r="U7" s="65"/>
      <c r="V7" s="65" t="s">
        <v>288</v>
      </c>
      <c r="W7" s="65" t="s">
        <v>288</v>
      </c>
      <c r="X7" s="65" t="s">
        <v>288</v>
      </c>
      <c r="Y7" s="65" t="s">
        <v>288</v>
      </c>
      <c r="Z7" s="65" t="s">
        <v>288</v>
      </c>
      <c r="AA7" s="65" t="s">
        <v>288</v>
      </c>
    </row>
    <row r="8" spans="1:27" s="3" customFormat="1" ht="109.2" x14ac:dyDescent="0.3">
      <c r="A8" s="38" t="s">
        <v>542</v>
      </c>
      <c r="B8" s="38" t="s">
        <v>561</v>
      </c>
      <c r="C8" s="38" t="s">
        <v>284</v>
      </c>
      <c r="D8" s="38"/>
      <c r="E8" s="34" t="s">
        <v>284</v>
      </c>
      <c r="F8" s="69" t="s">
        <v>562</v>
      </c>
      <c r="G8" s="69" t="s">
        <v>563</v>
      </c>
      <c r="H8" s="34" t="s">
        <v>564</v>
      </c>
      <c r="I8" s="34" t="s">
        <v>565</v>
      </c>
      <c r="K8" s="3" t="s">
        <v>305</v>
      </c>
    </row>
    <row r="10" spans="1:27" x14ac:dyDescent="0.3">
      <c r="A10" s="34"/>
      <c r="B10" s="34"/>
      <c r="C10" s="34"/>
      <c r="D10" s="34"/>
      <c r="E10" s="34"/>
      <c r="F10" s="34"/>
      <c r="G10" s="34"/>
      <c r="H10" s="34"/>
      <c r="I10" s="34"/>
      <c r="J10" s="34"/>
      <c r="K10" s="34"/>
      <c r="L10" s="34"/>
      <c r="V10" s="38"/>
      <c r="W10" s="38"/>
      <c r="X10" s="38"/>
      <c r="Y10" s="38"/>
      <c r="Z10" s="38"/>
      <c r="AA10" s="38"/>
    </row>
    <row r="11" spans="1:27" x14ac:dyDescent="0.3">
      <c r="A11" s="34"/>
      <c r="B11" s="34"/>
      <c r="C11" s="34"/>
      <c r="D11" s="34"/>
      <c r="E11" s="34"/>
      <c r="F11" s="34"/>
      <c r="G11" s="34"/>
      <c r="H11" s="34"/>
      <c r="I11" s="34"/>
      <c r="J11" s="34"/>
      <c r="K11" s="34"/>
      <c r="L11" s="34"/>
      <c r="V11" s="38"/>
      <c r="W11" s="38"/>
      <c r="X11" s="38"/>
      <c r="Y11" s="38"/>
      <c r="Z11" s="38"/>
      <c r="AA11" s="38"/>
    </row>
    <row r="12" spans="1:27" x14ac:dyDescent="0.3">
      <c r="A12" s="34"/>
      <c r="B12" s="34"/>
      <c r="C12" s="34"/>
      <c r="D12" s="34"/>
      <c r="E12" s="34"/>
      <c r="F12" s="34"/>
      <c r="G12" s="34"/>
      <c r="H12" s="34"/>
      <c r="I12" s="34"/>
      <c r="J12" s="34"/>
      <c r="K12" s="34"/>
      <c r="L12" s="34"/>
      <c r="V12" s="38"/>
      <c r="W12" s="38"/>
      <c r="X12" s="38"/>
      <c r="Y12" s="38"/>
      <c r="Z12" s="38"/>
      <c r="AA12" s="38"/>
    </row>
  </sheetData>
  <hyperlinks>
    <hyperlink ref="G3" r:id="rId1" xr:uid="{F089ABCB-E032-CF44-BF46-5052B50A066D}"/>
    <hyperlink ref="G2" r:id="rId2" xr:uid="{AFE88D63-2D99-BE47-A753-6D2E2F416A30}"/>
    <hyperlink ref="G8" r:id="rId3" display="https://stromkatalogen.hi.no/apps/ncis/v1/nb/" xr:uid="{ABAA1075-99F0-437C-9DCD-4B102C328953}"/>
    <hyperlink ref="F2" r:id="rId4" xr:uid="{8AD10E0E-C9B7-46A8-8FBF-225D95DB4EA4}"/>
    <hyperlink ref="F8" r:id="rId5" xr:uid="{9553EB18-E939-4B51-85D4-4759D9CFD9D6}"/>
  </hyperlinks>
  <pageMargins left="0.7" right="0.7" top="0.75" bottom="0.75" header="0.3" footer="0.3"/>
  <tableParts count="1">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D3B44-8073-4D45-BBE5-FDDD24F84E14}">
  <dimension ref="A1:I18"/>
  <sheetViews>
    <sheetView workbookViewId="0">
      <pane ySplit="1" topLeftCell="A2" activePane="bottomLeft" state="frozen"/>
      <selection pane="bottomLeft" activeCell="D22" sqref="D22"/>
    </sheetView>
  </sheetViews>
  <sheetFormatPr defaultColWidth="10.8984375" defaultRowHeight="15.6" x14ac:dyDescent="0.3"/>
  <cols>
    <col min="1" max="1" width="32" style="3" customWidth="1"/>
    <col min="2" max="2" width="18.5" style="3" customWidth="1"/>
    <col min="3" max="3" width="26.59765625" style="3" customWidth="1"/>
    <col min="4" max="4" width="28.09765625" style="3" customWidth="1"/>
    <col min="5" max="5" width="48.5" style="3" customWidth="1"/>
    <col min="6" max="6" width="37.09765625" style="3" customWidth="1"/>
    <col min="7" max="8" width="10.8984375" style="3"/>
    <col min="9" max="9" width="10.59765625" customWidth="1"/>
    <col min="10" max="16384" width="10.8984375" style="3"/>
  </cols>
  <sheetData>
    <row r="1" spans="1:6" s="32" customFormat="1" ht="32.1" customHeight="1" x14ac:dyDescent="0.3">
      <c r="A1" s="30" t="s">
        <v>566</v>
      </c>
      <c r="B1" s="31" t="s">
        <v>567</v>
      </c>
      <c r="C1" s="31" t="s">
        <v>568</v>
      </c>
      <c r="D1" s="31" t="s">
        <v>569</v>
      </c>
      <c r="E1" s="31" t="s">
        <v>570</v>
      </c>
      <c r="F1" s="30" t="s">
        <v>571</v>
      </c>
    </row>
    <row r="2" spans="1:6" s="38" customFormat="1" ht="78" x14ac:dyDescent="0.3">
      <c r="A2" s="48" t="s">
        <v>102</v>
      </c>
      <c r="B2" s="47" t="s">
        <v>572</v>
      </c>
      <c r="C2" s="47" t="s">
        <v>573</v>
      </c>
      <c r="D2" s="47" t="s">
        <v>574</v>
      </c>
      <c r="E2" s="47" t="s">
        <v>575</v>
      </c>
      <c r="F2" s="34" t="s">
        <v>576</v>
      </c>
    </row>
    <row r="3" spans="1:6" s="38" customFormat="1" x14ac:dyDescent="0.3">
      <c r="A3" s="33" t="s">
        <v>104</v>
      </c>
      <c r="B3" s="34" t="s">
        <v>577</v>
      </c>
      <c r="C3" s="34" t="s">
        <v>578</v>
      </c>
      <c r="D3" s="34" t="s">
        <v>579</v>
      </c>
      <c r="E3" s="34" t="s">
        <v>580</v>
      </c>
      <c r="F3" s="38" t="s">
        <v>578</v>
      </c>
    </row>
    <row r="4" spans="1:6" s="38" customFormat="1" x14ac:dyDescent="0.3">
      <c r="A4" s="33" t="s">
        <v>105</v>
      </c>
      <c r="B4" s="34" t="s">
        <v>581</v>
      </c>
      <c r="C4" s="34" t="s">
        <v>578</v>
      </c>
      <c r="D4" s="34" t="s">
        <v>579</v>
      </c>
      <c r="E4" s="34" t="s">
        <v>582</v>
      </c>
      <c r="F4" s="38" t="s">
        <v>578</v>
      </c>
    </row>
    <row r="5" spans="1:6" s="38" customFormat="1" x14ac:dyDescent="0.3">
      <c r="A5" s="33" t="s">
        <v>583</v>
      </c>
      <c r="B5" s="34"/>
      <c r="C5" s="34" t="s">
        <v>579</v>
      </c>
      <c r="D5" s="34" t="s">
        <v>579</v>
      </c>
      <c r="E5" s="34" t="s">
        <v>582</v>
      </c>
      <c r="F5" s="38" t="s">
        <v>584</v>
      </c>
    </row>
    <row r="6" spans="1:6" s="38" customFormat="1" x14ac:dyDescent="0.3">
      <c r="A6" s="33" t="s">
        <v>585</v>
      </c>
      <c r="B6" s="34"/>
      <c r="C6" s="34" t="s">
        <v>584</v>
      </c>
      <c r="D6" s="34" t="s">
        <v>584</v>
      </c>
      <c r="E6" s="34" t="s">
        <v>586</v>
      </c>
      <c r="F6" s="38" t="s">
        <v>584</v>
      </c>
    </row>
    <row r="7" spans="1:6" s="38" customFormat="1" ht="31.2" x14ac:dyDescent="0.3">
      <c r="A7" s="23" t="s">
        <v>108</v>
      </c>
      <c r="B7" s="34"/>
      <c r="C7" s="34" t="s">
        <v>587</v>
      </c>
      <c r="D7" s="34" t="s">
        <v>579</v>
      </c>
      <c r="E7" s="34" t="s">
        <v>588</v>
      </c>
      <c r="F7" s="38" t="s">
        <v>584</v>
      </c>
    </row>
    <row r="8" spans="1:6" s="38" customFormat="1" x14ac:dyDescent="0.3">
      <c r="A8" s="33" t="s">
        <v>110</v>
      </c>
      <c r="B8" s="34"/>
      <c r="C8" s="34" t="s">
        <v>589</v>
      </c>
      <c r="D8" s="34" t="s">
        <v>589</v>
      </c>
      <c r="E8" s="34" t="s">
        <v>582</v>
      </c>
      <c r="F8" s="38" t="s">
        <v>584</v>
      </c>
    </row>
    <row r="9" spans="1:6" s="38" customFormat="1" x14ac:dyDescent="0.3">
      <c r="A9" s="33" t="s">
        <v>111</v>
      </c>
      <c r="B9" s="34" t="s">
        <v>581</v>
      </c>
      <c r="C9" s="34" t="s">
        <v>578</v>
      </c>
      <c r="D9" s="34" t="s">
        <v>579</v>
      </c>
      <c r="E9" s="34" t="s">
        <v>590</v>
      </c>
      <c r="F9" s="38" t="s">
        <v>578</v>
      </c>
    </row>
    <row r="10" spans="1:6" s="38" customFormat="1" x14ac:dyDescent="0.3">
      <c r="A10" s="33" t="s">
        <v>112</v>
      </c>
      <c r="B10" s="34"/>
      <c r="C10" s="34" t="s">
        <v>589</v>
      </c>
      <c r="D10" s="34" t="s">
        <v>589</v>
      </c>
      <c r="E10" s="34" t="s">
        <v>582</v>
      </c>
      <c r="F10" s="38" t="s">
        <v>584</v>
      </c>
    </row>
    <row r="11" spans="1:6" s="38" customFormat="1" x14ac:dyDescent="0.3">
      <c r="A11" s="33" t="s">
        <v>88</v>
      </c>
      <c r="B11" s="34" t="s">
        <v>591</v>
      </c>
      <c r="C11" s="34" t="s">
        <v>578</v>
      </c>
      <c r="D11" s="34" t="s">
        <v>579</v>
      </c>
      <c r="E11" s="34" t="s">
        <v>592</v>
      </c>
      <c r="F11" s="38" t="s">
        <v>578</v>
      </c>
    </row>
    <row r="12" spans="1:6" s="38" customFormat="1" x14ac:dyDescent="0.3">
      <c r="A12" s="33" t="s">
        <v>86</v>
      </c>
      <c r="B12" s="34" t="s">
        <v>591</v>
      </c>
      <c r="C12" s="34" t="s">
        <v>578</v>
      </c>
      <c r="D12" s="34" t="s">
        <v>579</v>
      </c>
      <c r="E12" s="34" t="s">
        <v>592</v>
      </c>
      <c r="F12" s="38" t="s">
        <v>578</v>
      </c>
    </row>
    <row r="13" spans="1:6" s="38" customFormat="1" x14ac:dyDescent="0.3">
      <c r="A13" s="33" t="s">
        <v>84</v>
      </c>
      <c r="B13" s="34" t="s">
        <v>591</v>
      </c>
      <c r="C13" s="34" t="s">
        <v>578</v>
      </c>
      <c r="D13" s="34" t="s">
        <v>579</v>
      </c>
      <c r="E13" s="34" t="s">
        <v>592</v>
      </c>
      <c r="F13" s="38" t="s">
        <v>578</v>
      </c>
    </row>
    <row r="14" spans="1:6" s="38" customFormat="1" x14ac:dyDescent="0.3">
      <c r="A14" s="33" t="s">
        <v>113</v>
      </c>
      <c r="B14" s="34" t="s">
        <v>581</v>
      </c>
      <c r="C14" s="34" t="s">
        <v>578</v>
      </c>
      <c r="D14" s="34" t="s">
        <v>579</v>
      </c>
      <c r="E14" s="34" t="s">
        <v>593</v>
      </c>
      <c r="F14" s="38" t="s">
        <v>578</v>
      </c>
    </row>
    <row r="15" spans="1:6" s="38" customFormat="1" ht="31.2" x14ac:dyDescent="0.3">
      <c r="A15" s="23" t="s">
        <v>114</v>
      </c>
      <c r="B15" s="34"/>
      <c r="C15" s="34" t="s">
        <v>584</v>
      </c>
      <c r="D15" s="34"/>
      <c r="E15" s="34"/>
    </row>
    <row r="16" spans="1:6" s="38" customFormat="1" x14ac:dyDescent="0.3">
      <c r="A16" s="33" t="s">
        <v>51</v>
      </c>
      <c r="B16" s="34" t="s">
        <v>594</v>
      </c>
      <c r="C16" s="34" t="s">
        <v>578</v>
      </c>
      <c r="D16" s="34" t="s">
        <v>579</v>
      </c>
      <c r="E16" s="34" t="s">
        <v>580</v>
      </c>
      <c r="F16" s="38" t="s">
        <v>578</v>
      </c>
    </row>
    <row r="17" spans="1:6" s="38" customFormat="1" x14ac:dyDescent="0.3">
      <c r="A17" s="33" t="s">
        <v>49</v>
      </c>
      <c r="B17" s="34" t="s">
        <v>594</v>
      </c>
      <c r="C17" s="34" t="s">
        <v>578</v>
      </c>
      <c r="D17" s="34" t="s">
        <v>579</v>
      </c>
      <c r="E17" s="34" t="s">
        <v>580</v>
      </c>
      <c r="F17" s="38" t="s">
        <v>578</v>
      </c>
    </row>
    <row r="18" spans="1:6" s="38" customFormat="1" x14ac:dyDescent="0.3"/>
  </sheetData>
  <phoneticPr fontId="4"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4AE44-D879-5A4A-BB33-CAECBF692749}">
  <dimension ref="A1:A49"/>
  <sheetViews>
    <sheetView workbookViewId="0">
      <selection activeCell="A50" sqref="A50"/>
    </sheetView>
  </sheetViews>
  <sheetFormatPr defaultColWidth="11" defaultRowHeight="15.6" x14ac:dyDescent="0.3"/>
  <cols>
    <col min="1" max="1" width="109.09765625" style="57" customWidth="1"/>
  </cols>
  <sheetData>
    <row r="1" spans="1:1" x14ac:dyDescent="0.3">
      <c r="A1" s="58" t="s">
        <v>595</v>
      </c>
    </row>
    <row r="2" spans="1:1" x14ac:dyDescent="0.3">
      <c r="A2" s="54" t="s">
        <v>596</v>
      </c>
    </row>
    <row r="3" spans="1:1" x14ac:dyDescent="0.3">
      <c r="A3" s="58" t="s">
        <v>597</v>
      </c>
    </row>
    <row r="4" spans="1:1" ht="27.6" x14ac:dyDescent="0.3">
      <c r="A4" s="54" t="s">
        <v>598</v>
      </c>
    </row>
    <row r="5" spans="1:1" x14ac:dyDescent="0.3">
      <c r="A5" s="58" t="s">
        <v>599</v>
      </c>
    </row>
    <row r="6" spans="1:1" ht="27.6" x14ac:dyDescent="0.3">
      <c r="A6" s="54" t="s">
        <v>600</v>
      </c>
    </row>
    <row r="7" spans="1:1" x14ac:dyDescent="0.3">
      <c r="A7" s="58" t="s">
        <v>601</v>
      </c>
    </row>
    <row r="8" spans="1:1" ht="27.6" x14ac:dyDescent="0.3">
      <c r="A8" s="54" t="s">
        <v>602</v>
      </c>
    </row>
    <row r="9" spans="1:1" ht="27.6" x14ac:dyDescent="0.3">
      <c r="A9" s="54" t="s">
        <v>603</v>
      </c>
    </row>
    <row r="10" spans="1:1" ht="27.6" x14ac:dyDescent="0.3">
      <c r="A10" s="54" t="s">
        <v>604</v>
      </c>
    </row>
    <row r="11" spans="1:1" x14ac:dyDescent="0.3">
      <c r="A11" s="58" t="s">
        <v>605</v>
      </c>
    </row>
    <row r="12" spans="1:1" ht="27.6" x14ac:dyDescent="0.3">
      <c r="A12" s="54" t="s">
        <v>606</v>
      </c>
    </row>
    <row r="13" spans="1:1" ht="27.6" x14ac:dyDescent="0.3">
      <c r="A13" s="54" t="s">
        <v>607</v>
      </c>
    </row>
    <row r="14" spans="1:1" ht="27.6" x14ac:dyDescent="0.3">
      <c r="A14" s="54" t="s">
        <v>608</v>
      </c>
    </row>
    <row r="15" spans="1:1" ht="27.6" x14ac:dyDescent="0.3">
      <c r="A15" s="54" t="s">
        <v>609</v>
      </c>
    </row>
    <row r="16" spans="1:1" ht="27.6" x14ac:dyDescent="0.3">
      <c r="A16" s="54" t="s">
        <v>610</v>
      </c>
    </row>
    <row r="17" spans="1:1" ht="28.8" x14ac:dyDescent="0.3">
      <c r="A17" s="53" t="s">
        <v>611</v>
      </c>
    </row>
    <row r="18" spans="1:1" x14ac:dyDescent="0.3">
      <c r="A18" s="58" t="s">
        <v>612</v>
      </c>
    </row>
    <row r="19" spans="1:1" ht="27.6" x14ac:dyDescent="0.3">
      <c r="A19" s="54" t="s">
        <v>613</v>
      </c>
    </row>
    <row r="20" spans="1:1" ht="27.6" x14ac:dyDescent="0.3">
      <c r="A20" s="54" t="s">
        <v>614</v>
      </c>
    </row>
    <row r="21" spans="1:1" ht="27.6" x14ac:dyDescent="0.3">
      <c r="A21" s="54" t="s">
        <v>615</v>
      </c>
    </row>
    <row r="22" spans="1:1" x14ac:dyDescent="0.3">
      <c r="A22" s="54" t="s">
        <v>616</v>
      </c>
    </row>
    <row r="23" spans="1:1" ht="27.6" x14ac:dyDescent="0.3">
      <c r="A23" s="55" t="s">
        <v>617</v>
      </c>
    </row>
    <row r="24" spans="1:1" ht="27.6" x14ac:dyDescent="0.3">
      <c r="A24" s="55" t="s">
        <v>618</v>
      </c>
    </row>
    <row r="25" spans="1:1" x14ac:dyDescent="0.3">
      <c r="A25" s="58" t="s">
        <v>619</v>
      </c>
    </row>
    <row r="26" spans="1:1" ht="27.6" x14ac:dyDescent="0.3">
      <c r="A26" s="54" t="s">
        <v>620</v>
      </c>
    </row>
    <row r="27" spans="1:1" ht="27.6" x14ac:dyDescent="0.3">
      <c r="A27" s="54" t="s">
        <v>621</v>
      </c>
    </row>
    <row r="28" spans="1:1" ht="27.6" x14ac:dyDescent="0.3">
      <c r="A28" s="54" t="s">
        <v>622</v>
      </c>
    </row>
    <row r="29" spans="1:1" x14ac:dyDescent="0.3">
      <c r="A29" s="54" t="s">
        <v>623</v>
      </c>
    </row>
    <row r="30" spans="1:1" x14ac:dyDescent="0.3">
      <c r="A30" s="58" t="s">
        <v>624</v>
      </c>
    </row>
    <row r="31" spans="1:1" ht="27.6" x14ac:dyDescent="0.3">
      <c r="A31" s="54" t="s">
        <v>625</v>
      </c>
    </row>
    <row r="32" spans="1:1" ht="27.6" x14ac:dyDescent="0.3">
      <c r="A32" s="54" t="s">
        <v>626</v>
      </c>
    </row>
    <row r="33" spans="1:1" x14ac:dyDescent="0.3">
      <c r="A33" s="55" t="s">
        <v>627</v>
      </c>
    </row>
    <row r="34" spans="1:1" ht="27.6" x14ac:dyDescent="0.3">
      <c r="A34" s="55" t="s">
        <v>628</v>
      </c>
    </row>
    <row r="35" spans="1:1" ht="27.6" x14ac:dyDescent="0.3">
      <c r="A35" s="55" t="s">
        <v>629</v>
      </c>
    </row>
    <row r="36" spans="1:1" x14ac:dyDescent="0.3">
      <c r="A36" s="58" t="s">
        <v>630</v>
      </c>
    </row>
    <row r="37" spans="1:1" ht="27.6" x14ac:dyDescent="0.3">
      <c r="A37" s="55" t="s">
        <v>631</v>
      </c>
    </row>
    <row r="38" spans="1:1" ht="27.6" x14ac:dyDescent="0.3">
      <c r="A38" s="55" t="s">
        <v>632</v>
      </c>
    </row>
    <row r="39" spans="1:1" ht="27.6" x14ac:dyDescent="0.3">
      <c r="A39" s="55" t="s">
        <v>633</v>
      </c>
    </row>
    <row r="40" spans="1:1" ht="27.6" x14ac:dyDescent="0.3">
      <c r="A40" s="55" t="s">
        <v>634</v>
      </c>
    </row>
    <row r="41" spans="1:1" ht="27.6" x14ac:dyDescent="0.3">
      <c r="A41" s="55" t="s">
        <v>635</v>
      </c>
    </row>
    <row r="42" spans="1:1" ht="27.6" x14ac:dyDescent="0.3">
      <c r="A42" s="55" t="s">
        <v>636</v>
      </c>
    </row>
    <row r="43" spans="1:1" x14ac:dyDescent="0.3">
      <c r="A43" s="58" t="s">
        <v>637</v>
      </c>
    </row>
    <row r="44" spans="1:1" ht="27.6" x14ac:dyDescent="0.3">
      <c r="A44" s="55" t="s">
        <v>638</v>
      </c>
    </row>
    <row r="45" spans="1:1" ht="27.6" x14ac:dyDescent="0.3">
      <c r="A45" s="55" t="s">
        <v>639</v>
      </c>
    </row>
    <row r="46" spans="1:1" ht="27.6" x14ac:dyDescent="0.3">
      <c r="A46" s="55" t="s">
        <v>640</v>
      </c>
    </row>
    <row r="47" spans="1:1" x14ac:dyDescent="0.3">
      <c r="A47" s="58" t="s">
        <v>641</v>
      </c>
    </row>
    <row r="48" spans="1:1" ht="27.6" x14ac:dyDescent="0.3">
      <c r="A48" s="55" t="s">
        <v>642</v>
      </c>
    </row>
    <row r="49" spans="1:1" ht="28.8" x14ac:dyDescent="0.3">
      <c r="A49" s="56" t="s">
        <v>643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713d204-7893-4131-b813-43551f6dd516" xsi:nil="true"/>
    <lcf76f155ced4ddcb4097134ff3c332f xmlns="2f3fc6a0-0d9c-4843-aa8c-49266180598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9AAA2D2188A794688FC5668E8C5FA0C" ma:contentTypeVersion="14" ma:contentTypeDescription="Opprett et nytt dokument." ma:contentTypeScope="" ma:versionID="d3e2d712a2b32180daa418c43f52bb56">
  <xsd:schema xmlns:xsd="http://www.w3.org/2001/XMLSchema" xmlns:xs="http://www.w3.org/2001/XMLSchema" xmlns:p="http://schemas.microsoft.com/office/2006/metadata/properties" xmlns:ns2="2f3fc6a0-0d9c-4843-aa8c-492661805985" xmlns:ns3="e713d204-7893-4131-b813-43551f6dd516" targetNamespace="http://schemas.microsoft.com/office/2006/metadata/properties" ma:root="true" ma:fieldsID="db45fdf5b2ce1efeb5cecc7c20d253ae" ns2:_="" ns3:_="">
    <xsd:import namespace="2f3fc6a0-0d9c-4843-aa8c-492661805985"/>
    <xsd:import namespace="e713d204-7893-4131-b813-43551f6dd51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3fc6a0-0d9c-4843-aa8c-4926618059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Bildemerkelapper" ma:readOnly="false" ma:fieldId="{5cf76f15-5ced-4ddc-b409-7134ff3c332f}" ma:taxonomyMulti="true" ma:sspId="59ae64ae-03cd-49cc-890f-805b86bec2ba"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13d204-7893-4131-b813-43551f6dd516" elementFormDefault="qualified">
    <xsd:import namespace="http://schemas.microsoft.com/office/2006/documentManagement/types"/>
    <xsd:import namespace="http://schemas.microsoft.com/office/infopath/2007/PartnerControls"/>
    <xsd:element name="SharedWithUsers" ma:index="1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ingsdetaljer" ma:internalName="SharedWithDetails" ma:readOnly="true">
      <xsd:simpleType>
        <xsd:restriction base="dms:Note">
          <xsd:maxLength value="255"/>
        </xsd:restriction>
      </xsd:simpleType>
    </xsd:element>
    <xsd:element name="TaxCatchAll" ma:index="15" nillable="true" ma:displayName="Taxonomy Catch All Column" ma:hidden="true" ma:list="{dc3c891f-b172-4522-b8c9-ddbb7bf2ef95}" ma:internalName="TaxCatchAll" ma:showField="CatchAllData" ma:web="e713d204-7893-4131-b813-43551f6dd5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61FE41-6569-4B97-94FB-D977234ED569}">
  <ds:schemaRefs>
    <ds:schemaRef ds:uri="http://schemas.microsoft.com/sharepoint/v3/contenttype/forms"/>
  </ds:schemaRefs>
</ds:datastoreItem>
</file>

<file path=customXml/itemProps2.xml><?xml version="1.0" encoding="utf-8"?>
<ds:datastoreItem xmlns:ds="http://schemas.openxmlformats.org/officeDocument/2006/customXml" ds:itemID="{9A24E549-22AB-4730-BC77-7304D8A4F4CD}">
  <ds:schemaRefs>
    <ds:schemaRef ds:uri="http://schemas.microsoft.com/office/2006/metadata/properties"/>
    <ds:schemaRef ds:uri="http://schemas.microsoft.com/office/infopath/2007/PartnerControls"/>
    <ds:schemaRef ds:uri="31b8d442-f673-405c-82ad-538aa40c5e1d"/>
  </ds:schemaRefs>
</ds:datastoreItem>
</file>

<file path=customXml/itemProps3.xml><?xml version="1.0" encoding="utf-8"?>
<ds:datastoreItem xmlns:ds="http://schemas.openxmlformats.org/officeDocument/2006/customXml" ds:itemID="{2B8A2EF3-1FF1-4F1E-AE9E-0D9C70D5E6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Om katalogen</vt:lpstr>
      <vt:lpstr>Kjernelitteratur</vt:lpstr>
      <vt:lpstr>Tilstøtende litteratur</vt:lpstr>
      <vt:lpstr>Overvåkningsprogram og prosjekt</vt:lpstr>
      <vt:lpstr>Overvåkningsrapporter</vt:lpstr>
      <vt:lpstr>Databaser</vt:lpstr>
      <vt:lpstr>Utvalgte tidsserier</vt:lpstr>
      <vt:lpstr>Oppdrettsundersøkelser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Tale Skrove</dc:creator>
  <cp:keywords/>
  <dc:description/>
  <cp:lastModifiedBy>Lone Jevne</cp:lastModifiedBy>
  <cp:revision/>
  <dcterms:created xsi:type="dcterms:W3CDTF">2023-10-19T10:53:39Z</dcterms:created>
  <dcterms:modified xsi:type="dcterms:W3CDTF">2024-01-23T13:05:36Z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0x010100181EC6841F30064DB470223877E13D73</vt:lpwstr>
  </property>
</Properties>
</file>